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consiliumacademytrust-my.sharepoint.com/personal/claire_bell_consilium-at_com/Documents/25-26/Policy 2025/"/>
    </mc:Choice>
  </mc:AlternateContent>
  <xr:revisionPtr revIDLastSave="0" documentId="8_{7BDBC3DD-7909-46E3-8C4E-B9013404FC9C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Donc TOTAL" sheetId="6" r:id="rId1"/>
    <sheet name="Schools Summary" sheetId="2" r:id="rId2"/>
    <sheet name="Data Sheet" sheetId="1" state="hidden" r:id="rId3"/>
    <sheet name="Sheet3" sheetId="3" state="hidden" r:id="rId4"/>
  </sheets>
  <definedNames>
    <definedName name="_xlnm._FilterDatabase" localSheetId="2" hidden="1">'Data Sheet'!$A$1:$K$110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6" l="1"/>
  <c r="F2" i="6" s="1"/>
  <c r="D2" i="6"/>
  <c r="F3" i="6"/>
  <c r="F4" i="6"/>
  <c r="F5" i="6"/>
  <c r="F6" i="6"/>
  <c r="F7" i="6"/>
  <c r="F8" i="6"/>
  <c r="C9" i="6"/>
  <c r="D9" i="6"/>
  <c r="E9" i="6"/>
  <c r="F9" i="6"/>
  <c r="F10" i="6"/>
  <c r="F11" i="6"/>
  <c r="F12" i="6"/>
  <c r="F13" i="6"/>
  <c r="C14" i="6"/>
  <c r="F14" i="6" s="1"/>
  <c r="D14" i="6"/>
  <c r="E14" i="6"/>
  <c r="F15" i="6"/>
  <c r="C16" i="6"/>
  <c r="D16" i="6"/>
  <c r="E16" i="6"/>
  <c r="F16" i="6"/>
  <c r="F17" i="6"/>
  <c r="F18" i="6"/>
  <c r="F19" i="6"/>
  <c r="C20" i="6"/>
  <c r="D20" i="6"/>
  <c r="E20" i="6"/>
  <c r="F20" i="6"/>
  <c r="F21" i="6"/>
  <c r="F22" i="6"/>
  <c r="C23" i="6"/>
  <c r="D23" i="6"/>
  <c r="E23" i="6"/>
  <c r="F23" i="6"/>
  <c r="F24" i="6"/>
  <c r="F25" i="6"/>
  <c r="F26" i="6"/>
  <c r="C27" i="6"/>
  <c r="F27" i="6" s="1"/>
  <c r="D27" i="6"/>
  <c r="E27" i="6"/>
  <c r="F28" i="6"/>
  <c r="F29" i="6"/>
  <c r="F30" i="6"/>
  <c r="F31" i="6"/>
  <c r="C32" i="6"/>
  <c r="D32" i="6"/>
  <c r="E32" i="6"/>
  <c r="F33" i="6"/>
  <c r="F34" i="6"/>
  <c r="F35" i="6"/>
  <c r="F36" i="6"/>
  <c r="C37" i="6"/>
  <c r="D37" i="6"/>
  <c r="E37" i="6"/>
  <c r="F37" i="6"/>
  <c r="F38" i="6"/>
  <c r="F39" i="6"/>
  <c r="F40" i="6"/>
  <c r="F41" i="6"/>
  <c r="F42" i="6"/>
  <c r="F43" i="6"/>
  <c r="C44" i="6"/>
  <c r="D44" i="6"/>
  <c r="E44" i="6"/>
  <c r="F44" i="6"/>
  <c r="F45" i="6"/>
  <c r="F46" i="6"/>
  <c r="F47" i="6"/>
  <c r="C48" i="6"/>
  <c r="F48" i="6" s="1"/>
  <c r="D48" i="6"/>
  <c r="E48" i="6"/>
  <c r="C51" i="6"/>
  <c r="H3" i="6" l="1"/>
  <c r="H5" i="6"/>
  <c r="H7" i="6"/>
  <c r="G17" i="6"/>
  <c r="G19" i="6"/>
  <c r="H22" i="6"/>
  <c r="G34" i="6"/>
  <c r="G36" i="6"/>
  <c r="H39" i="6"/>
  <c r="H41" i="6"/>
  <c r="H43" i="6"/>
  <c r="I5" i="6"/>
  <c r="H19" i="6"/>
  <c r="G29" i="6"/>
  <c r="H34" i="6"/>
  <c r="I17" i="6"/>
  <c r="G24" i="6"/>
  <c r="H31" i="6"/>
  <c r="I34" i="6"/>
  <c r="G4" i="6"/>
  <c r="G8" i="6"/>
  <c r="H11" i="6"/>
  <c r="H26" i="6"/>
  <c r="I29" i="6"/>
  <c r="G18" i="6"/>
  <c r="G33" i="6"/>
  <c r="H42" i="6"/>
  <c r="I45" i="6"/>
  <c r="I47" i="6"/>
  <c r="I4" i="6"/>
  <c r="G15" i="6"/>
  <c r="H16" i="6"/>
  <c r="H18" i="6"/>
  <c r="I21" i="6"/>
  <c r="I38" i="6"/>
  <c r="G12" i="6"/>
  <c r="H15" i="6"/>
  <c r="G23" i="6"/>
  <c r="I3" i="6"/>
  <c r="G9" i="6"/>
  <c r="G2" i="6"/>
  <c r="H2" i="6"/>
  <c r="I11" i="6"/>
  <c r="H21" i="6"/>
  <c r="I26" i="6"/>
  <c r="I8" i="6"/>
  <c r="G30" i="6"/>
  <c r="H35" i="6"/>
  <c r="I40" i="6"/>
  <c r="I42" i="6"/>
  <c r="I18" i="6"/>
  <c r="G25" i="6"/>
  <c r="H30" i="6"/>
  <c r="I35" i="6"/>
  <c r="G46" i="6"/>
  <c r="G10" i="6"/>
  <c r="G3" i="6"/>
  <c r="G5" i="6"/>
  <c r="G7" i="6"/>
  <c r="H10" i="6"/>
  <c r="H12" i="6"/>
  <c r="G22" i="6"/>
  <c r="H25" i="6"/>
  <c r="G39" i="6"/>
  <c r="G41" i="6"/>
  <c r="G43" i="6"/>
  <c r="H46" i="6"/>
  <c r="I7" i="6"/>
  <c r="H17" i="6"/>
  <c r="G31" i="6"/>
  <c r="H36" i="6"/>
  <c r="G11" i="6"/>
  <c r="G13" i="6"/>
  <c r="I19" i="6"/>
  <c r="G26" i="6"/>
  <c r="H29" i="6"/>
  <c r="I36" i="6"/>
  <c r="G45" i="6"/>
  <c r="G47" i="6"/>
  <c r="G6" i="6"/>
  <c r="H9" i="6"/>
  <c r="H13" i="6"/>
  <c r="G21" i="6"/>
  <c r="H24" i="6"/>
  <c r="I31" i="6"/>
  <c r="G38" i="6"/>
  <c r="G40" i="6"/>
  <c r="G42" i="6"/>
  <c r="H45" i="6"/>
  <c r="H47" i="6"/>
  <c r="H4" i="6"/>
  <c r="H6" i="6"/>
  <c r="H8" i="6"/>
  <c r="I9" i="6"/>
  <c r="I13" i="6"/>
  <c r="G16" i="6"/>
  <c r="I24" i="6"/>
  <c r="G35" i="6"/>
  <c r="H38" i="6"/>
  <c r="H40" i="6"/>
  <c r="I6" i="6"/>
  <c r="G28" i="6"/>
  <c r="H33" i="6"/>
  <c r="I16" i="6"/>
  <c r="H28" i="6"/>
  <c r="I33" i="6"/>
  <c r="G44" i="6"/>
  <c r="G48" i="6" s="1"/>
  <c r="I20" i="6"/>
  <c r="I12" i="6"/>
  <c r="I37" i="6"/>
  <c r="H37" i="6"/>
  <c r="G37" i="6"/>
  <c r="I30" i="6"/>
  <c r="H23" i="6"/>
  <c r="H27" i="6"/>
  <c r="G32" i="6"/>
  <c r="I46" i="6"/>
  <c r="I23" i="6"/>
  <c r="H20" i="6"/>
  <c r="I10" i="6"/>
  <c r="I43" i="6"/>
  <c r="I25" i="6"/>
  <c r="I41" i="6"/>
  <c r="I44" i="6"/>
  <c r="I39" i="6"/>
  <c r="I28" i="6"/>
  <c r="G20" i="6"/>
  <c r="I15" i="6"/>
  <c r="D51" i="6"/>
  <c r="H44" i="6"/>
  <c r="H14" i="6"/>
  <c r="H32" i="6"/>
  <c r="I27" i="6"/>
  <c r="I22" i="6"/>
  <c r="I14" i="6"/>
  <c r="I2" i="6"/>
  <c r="C50" i="6"/>
  <c r="D50" i="6" s="1"/>
  <c r="C54" i="6"/>
  <c r="D54" i="6" s="1"/>
  <c r="G14" i="6"/>
  <c r="F32" i="6"/>
  <c r="I32" i="6" s="1"/>
  <c r="C55" i="6"/>
  <c r="D55" i="6" s="1"/>
  <c r="G27" i="6"/>
  <c r="C53" i="6"/>
  <c r="C57" i="6" l="1"/>
  <c r="D53" i="6"/>
  <c r="D57" i="6" s="1"/>
  <c r="H48" i="6"/>
  <c r="C56" i="6"/>
  <c r="D56" i="6" s="1"/>
  <c r="I48" i="6"/>
  <c r="E48" i="2"/>
  <c r="E32" i="2"/>
  <c r="E39" i="2"/>
  <c r="D37" i="2"/>
  <c r="C37" i="2"/>
  <c r="F37" i="2" l="1"/>
  <c r="D35" i="2" l="1"/>
  <c r="C35" i="2"/>
  <c r="F35" i="2" l="1"/>
  <c r="D47" i="2" l="1"/>
  <c r="C47" i="2"/>
  <c r="D46" i="2"/>
  <c r="C46" i="2"/>
  <c r="D45" i="2"/>
  <c r="C45" i="2"/>
  <c r="D43" i="2"/>
  <c r="C43" i="2"/>
  <c r="D42" i="2"/>
  <c r="C42" i="2"/>
  <c r="D41" i="2"/>
  <c r="C41" i="2"/>
  <c r="D40" i="2"/>
  <c r="C40" i="2"/>
  <c r="D38" i="2"/>
  <c r="C38" i="2"/>
  <c r="D36" i="2"/>
  <c r="C36" i="2"/>
  <c r="D34" i="2"/>
  <c r="C34" i="2"/>
  <c r="D33" i="2"/>
  <c r="C33" i="2"/>
  <c r="D31" i="2"/>
  <c r="C31" i="2"/>
  <c r="D30" i="2"/>
  <c r="C30" i="2"/>
  <c r="D29" i="2"/>
  <c r="C29" i="2"/>
  <c r="D28" i="2"/>
  <c r="C28" i="2"/>
  <c r="D26" i="2"/>
  <c r="C26" i="2"/>
  <c r="D25" i="2"/>
  <c r="C25" i="2"/>
  <c r="D24" i="2"/>
  <c r="C24" i="2"/>
  <c r="D22" i="2"/>
  <c r="C22" i="2"/>
  <c r="D21" i="2"/>
  <c r="C21" i="2"/>
  <c r="D19" i="2"/>
  <c r="C19" i="2"/>
  <c r="D18" i="2"/>
  <c r="C18" i="2"/>
  <c r="D17" i="2"/>
  <c r="C17" i="2"/>
  <c r="D15" i="2"/>
  <c r="D14" i="2" s="1"/>
  <c r="C15" i="2"/>
  <c r="C14" i="2" s="1"/>
  <c r="D13" i="2"/>
  <c r="C13" i="2"/>
  <c r="D12" i="2"/>
  <c r="C12" i="2"/>
  <c r="D11" i="2"/>
  <c r="C11" i="2"/>
  <c r="D10" i="2"/>
  <c r="C10" i="2"/>
  <c r="D8" i="2"/>
  <c r="C8" i="2"/>
  <c r="D7" i="2"/>
  <c r="C7" i="2"/>
  <c r="D6" i="2"/>
  <c r="C6" i="2"/>
  <c r="D5" i="2"/>
  <c r="C5" i="2"/>
  <c r="D4" i="2"/>
  <c r="C4" i="2"/>
  <c r="D3" i="2"/>
  <c r="C3" i="2"/>
  <c r="E44" i="2"/>
  <c r="E27" i="2"/>
  <c r="E23" i="2"/>
  <c r="E20" i="2"/>
  <c r="E16" i="2"/>
  <c r="E14" i="2"/>
  <c r="E9" i="2"/>
  <c r="D32" i="2" l="1"/>
  <c r="D39" i="2"/>
  <c r="C32" i="2"/>
  <c r="C39" i="2"/>
  <c r="F22" i="2"/>
  <c r="F29" i="2"/>
  <c r="F34" i="2"/>
  <c r="F38" i="2"/>
  <c r="F40" i="2"/>
  <c r="F47" i="2"/>
  <c r="F42" i="2"/>
  <c r="F31" i="2"/>
  <c r="F15" i="2"/>
  <c r="D27" i="2"/>
  <c r="D44" i="2"/>
  <c r="F25" i="2"/>
  <c r="F5" i="2"/>
  <c r="F18" i="2"/>
  <c r="C23" i="2"/>
  <c r="F11" i="2"/>
  <c r="F13" i="2"/>
  <c r="D20" i="2"/>
  <c r="F45" i="2"/>
  <c r="C16" i="2"/>
  <c r="C9" i="2"/>
  <c r="F3" i="2"/>
  <c r="F4" i="2"/>
  <c r="D2" i="2"/>
  <c r="F6" i="2"/>
  <c r="D9" i="2"/>
  <c r="F10" i="2"/>
  <c r="F12" i="2"/>
  <c r="D16" i="2"/>
  <c r="F17" i="2"/>
  <c r="F19" i="2"/>
  <c r="C20" i="2"/>
  <c r="D23" i="2"/>
  <c r="F24" i="2"/>
  <c r="F26" i="2"/>
  <c r="C27" i="2"/>
  <c r="F33" i="2"/>
  <c r="F36" i="2"/>
  <c r="F46" i="2"/>
  <c r="F8" i="2"/>
  <c r="C2" i="2"/>
  <c r="F7" i="2"/>
  <c r="F14" i="2"/>
  <c r="F21" i="2"/>
  <c r="F28" i="2"/>
  <c r="F30" i="2"/>
  <c r="F41" i="2"/>
  <c r="F43" i="2"/>
  <c r="C44" i="2"/>
  <c r="C50" i="2" l="1"/>
  <c r="F23" i="2"/>
  <c r="F39" i="2"/>
  <c r="F44" i="2"/>
  <c r="C48" i="2"/>
  <c r="F2" i="2"/>
  <c r="C51" i="2"/>
  <c r="C55" i="2"/>
  <c r="C54" i="2"/>
  <c r="F27" i="2"/>
  <c r="F20" i="2"/>
  <c r="F16" i="2"/>
  <c r="D48" i="2"/>
  <c r="F32" i="2"/>
  <c r="C53" i="2"/>
  <c r="F9" i="2"/>
  <c r="F48" i="2" l="1"/>
  <c r="C56" i="2"/>
  <c r="C57" i="2" s="1"/>
  <c r="G37" i="2" l="1"/>
  <c r="H37" i="2"/>
  <c r="I37" i="2"/>
  <c r="I20" i="2"/>
  <c r="G35" i="2"/>
  <c r="H35" i="2"/>
  <c r="I35" i="2"/>
  <c r="I2" i="2"/>
  <c r="D55" i="2"/>
  <c r="G36" i="2"/>
  <c r="H7" i="2"/>
  <c r="I48" i="2"/>
  <c r="G42" i="2"/>
  <c r="G40" i="2"/>
  <c r="G13" i="2"/>
  <c r="H5" i="2"/>
  <c r="G47" i="2"/>
  <c r="G45" i="2"/>
  <c r="H43" i="2"/>
  <c r="H41" i="2"/>
  <c r="G38" i="2"/>
  <c r="G34" i="2"/>
  <c r="H30" i="2"/>
  <c r="H28" i="2"/>
  <c r="G25" i="2"/>
  <c r="H21" i="2"/>
  <c r="G18" i="2"/>
  <c r="G11" i="2"/>
  <c r="H3" i="2"/>
  <c r="H24" i="2"/>
  <c r="H11" i="2"/>
  <c r="G29" i="2"/>
  <c r="I42" i="2"/>
  <c r="H27" i="2"/>
  <c r="H14" i="2"/>
  <c r="I11" i="2"/>
  <c r="H25" i="2"/>
  <c r="H38" i="2"/>
  <c r="H47" i="2"/>
  <c r="G21" i="2"/>
  <c r="I34" i="2"/>
  <c r="H13" i="2"/>
  <c r="H10" i="2"/>
  <c r="H18" i="2"/>
  <c r="G28" i="2"/>
  <c r="H39" i="2"/>
  <c r="G3" i="2"/>
  <c r="I22" i="2"/>
  <c r="G41" i="2"/>
  <c r="G14" i="2"/>
  <c r="G8" i="2"/>
  <c r="G22" i="2"/>
  <c r="H34" i="2"/>
  <c r="G17" i="2"/>
  <c r="G10" i="2"/>
  <c r="I25" i="2"/>
  <c r="G5" i="2"/>
  <c r="H15" i="2"/>
  <c r="G30" i="2"/>
  <c r="I15" i="2"/>
  <c r="G39" i="2"/>
  <c r="I45" i="2"/>
  <c r="I3" i="2"/>
  <c r="H33" i="2"/>
  <c r="H17" i="2"/>
  <c r="H29" i="2"/>
  <c r="I5" i="2"/>
  <c r="G26" i="2"/>
  <c r="G4" i="2"/>
  <c r="H4" i="2"/>
  <c r="G12" i="2"/>
  <c r="H22" i="2"/>
  <c r="I29" i="2"/>
  <c r="G23" i="2"/>
  <c r="H45" i="2"/>
  <c r="G9" i="2"/>
  <c r="I40" i="2"/>
  <c r="H26" i="2"/>
  <c r="I47" i="2"/>
  <c r="H44" i="2"/>
  <c r="H42" i="2"/>
  <c r="G15" i="2"/>
  <c r="G33" i="2"/>
  <c r="I18" i="2"/>
  <c r="H36" i="2"/>
  <c r="H20" i="2"/>
  <c r="G7" i="2"/>
  <c r="G19" i="2"/>
  <c r="I38" i="2"/>
  <c r="H19" i="2"/>
  <c r="G31" i="2"/>
  <c r="G43" i="2"/>
  <c r="H12" i="2"/>
  <c r="I31" i="2"/>
  <c r="G6" i="2"/>
  <c r="H6" i="2"/>
  <c r="I13" i="2"/>
  <c r="G24" i="2"/>
  <c r="H31" i="2"/>
  <c r="H40" i="2"/>
  <c r="G32" i="2"/>
  <c r="G16" i="2"/>
  <c r="H46" i="2"/>
  <c r="H8" i="2"/>
  <c r="G46" i="2"/>
  <c r="D50" i="2"/>
  <c r="I17" i="2"/>
  <c r="H23" i="2"/>
  <c r="I7" i="2"/>
  <c r="I23" i="2"/>
  <c r="G27" i="2"/>
  <c r="I12" i="2"/>
  <c r="H2" i="2"/>
  <c r="I8" i="2"/>
  <c r="I10" i="2"/>
  <c r="I36" i="2"/>
  <c r="I4" i="2"/>
  <c r="I33" i="2"/>
  <c r="I19" i="2"/>
  <c r="G44" i="2"/>
  <c r="I43" i="2"/>
  <c r="G2" i="2"/>
  <c r="H16" i="2"/>
  <c r="I41" i="2"/>
  <c r="I6" i="2"/>
  <c r="H32" i="2"/>
  <c r="I39" i="2"/>
  <c r="H9" i="2"/>
  <c r="I14" i="2"/>
  <c r="I28" i="2"/>
  <c r="I46" i="2"/>
  <c r="I24" i="2"/>
  <c r="I21" i="2"/>
  <c r="G20" i="2"/>
  <c r="I26" i="2"/>
  <c r="I30" i="2"/>
  <c r="I9" i="2"/>
  <c r="I44" i="2"/>
  <c r="I27" i="2"/>
  <c r="D51" i="2"/>
  <c r="D56" i="2"/>
  <c r="G48" i="2"/>
  <c r="I16" i="2"/>
  <c r="D54" i="2"/>
  <c r="H48" i="2"/>
  <c r="I32" i="2"/>
  <c r="D53" i="2"/>
  <c r="D57" i="2" l="1"/>
</calcChain>
</file>

<file path=xl/sharedStrings.xml><?xml version="1.0" encoding="utf-8"?>
<sst xmlns="http://schemas.openxmlformats.org/spreadsheetml/2006/main" count="909" uniqueCount="108">
  <si>
    <t>Establishment</t>
  </si>
  <si>
    <t>Client Ref</t>
  </si>
  <si>
    <t>First Name</t>
  </si>
  <si>
    <t>Surname</t>
  </si>
  <si>
    <t>Gender</t>
  </si>
  <si>
    <t>DOB</t>
  </si>
  <si>
    <t>NCCIS ActivityCode</t>
  </si>
  <si>
    <t>NCCIS Activity</t>
  </si>
  <si>
    <t>Education and Training</t>
  </si>
  <si>
    <t>Meeting the duty to participate</t>
  </si>
  <si>
    <t>EET, NEET, NK</t>
  </si>
  <si>
    <t>Armthorpe Academy</t>
  </si>
  <si>
    <t>F</t>
  </si>
  <si>
    <t>FTE – school sixth-form</t>
  </si>
  <si>
    <t>FTE</t>
  </si>
  <si>
    <t>Participating</t>
  </si>
  <si>
    <t>EET</t>
  </si>
  <si>
    <t>M</t>
  </si>
  <si>
    <t>FTE – sixth-form college</t>
  </si>
  <si>
    <t>FTE – further education</t>
  </si>
  <si>
    <t>Apprenticeship</t>
  </si>
  <si>
    <t>Teenage parent</t>
  </si>
  <si>
    <t xml:space="preserve"> -</t>
  </si>
  <si>
    <t>NEET</t>
  </si>
  <si>
    <t>EFA/SFA funded WBL</t>
  </si>
  <si>
    <t>WBL</t>
  </si>
  <si>
    <t>Traineeship</t>
  </si>
  <si>
    <t>Seeking employment, education or training</t>
  </si>
  <si>
    <t>Full time employment with study (regulated qualification)</t>
  </si>
  <si>
    <t>Current situation not known</t>
  </si>
  <si>
    <t>Special Post-16 Institution</t>
  </si>
  <si>
    <t>Employment with training (other)</t>
  </si>
  <si>
    <t>Illness</t>
  </si>
  <si>
    <t>Part time employment</t>
  </si>
  <si>
    <t>NEET not ready for training</t>
  </si>
  <si>
    <t>NEET young carers</t>
  </si>
  <si>
    <t xml:space="preserve">Cannot be contacted                                                                                                             </t>
  </si>
  <si>
    <t xml:space="preserve">Start date agreed  - RPA Compliant                                                                                         </t>
  </si>
  <si>
    <t>Employment without training</t>
  </si>
  <si>
    <t>Other Training</t>
  </si>
  <si>
    <t>FTE - other</t>
  </si>
  <si>
    <t>Female</t>
  </si>
  <si>
    <t>Male</t>
  </si>
  <si>
    <t>Unknown</t>
  </si>
  <si>
    <t>Total</t>
  </si>
  <si>
    <t>% Female</t>
  </si>
  <si>
    <t>% Male</t>
  </si>
  <si>
    <t>% Total</t>
  </si>
  <si>
    <t>Full Time Education</t>
  </si>
  <si>
    <t>PARTICIPATION</t>
  </si>
  <si>
    <t>Custodial Institution</t>
  </si>
  <si>
    <t xml:space="preserve">Full Time Training   </t>
  </si>
  <si>
    <t>Supported Internship</t>
  </si>
  <si>
    <t>Employment with combined training</t>
  </si>
  <si>
    <t>Self-employment combined with accredited training</t>
  </si>
  <si>
    <t>Working not for reward with accredited training</t>
  </si>
  <si>
    <t>WORKING TOWARDS</t>
  </si>
  <si>
    <t>Re-Engagement Activities</t>
  </si>
  <si>
    <t>TEMP BREAK FROM LEARNING</t>
  </si>
  <si>
    <t>Pregnancy</t>
  </si>
  <si>
    <t>NOT PARTICIPATING</t>
  </si>
  <si>
    <t>Employment without Training</t>
  </si>
  <si>
    <t>Temporary Employment</t>
  </si>
  <si>
    <t>Self-Employment</t>
  </si>
  <si>
    <t>Part Time Education</t>
  </si>
  <si>
    <t>Start Date Agreed (other)</t>
  </si>
  <si>
    <t xml:space="preserve">Working not for reward </t>
  </si>
  <si>
    <t>Not Available - Religious Grounds</t>
  </si>
  <si>
    <t>Not economically active</t>
  </si>
  <si>
    <t>Not Available - Other Reason</t>
  </si>
  <si>
    <t>Current Activity Not Established</t>
  </si>
  <si>
    <t>Refused to disclose activity</t>
  </si>
  <si>
    <t>Survey-TOTAL</t>
  </si>
  <si>
    <t>NOT KNOWN</t>
  </si>
  <si>
    <t>TEMP BREAK IN LEARNING</t>
  </si>
  <si>
    <t>COHORT TOTAL</t>
  </si>
  <si>
    <t>PART</t>
  </si>
  <si>
    <t>WT</t>
  </si>
  <si>
    <t>TB</t>
  </si>
  <si>
    <t>Not Know</t>
  </si>
  <si>
    <r>
      <t xml:space="preserve">School Name </t>
    </r>
    <r>
      <rPr>
        <i/>
        <sz val="11"/>
        <color theme="1"/>
        <rFont val="Arial"/>
        <family val="2"/>
      </rPr>
      <t>(Please Select)</t>
    </r>
  </si>
  <si>
    <t>Not Settled (active):</t>
  </si>
  <si>
    <t>Working Towards Participation (active)</t>
  </si>
  <si>
    <t>Temporary Break in Learning (not active)</t>
  </si>
  <si>
    <t>Not Settled (not active):</t>
  </si>
  <si>
    <t>EstablishmentName</t>
  </si>
  <si>
    <t>NOV 2024 Y11 ACTIVITY SURVEY FOR DONCASTER TOTAL - ALL</t>
  </si>
  <si>
    <t>NOV 2024 Y11 ACTIVITY SURVEY FOR DONCASTER SCHOOLS</t>
  </si>
  <si>
    <t xml:space="preserve">Working not for reward                                                                                                          </t>
  </si>
  <si>
    <t>Cannot be contacted - no current address</t>
  </si>
  <si>
    <t>NEET - Supporting family - young carer</t>
  </si>
  <si>
    <t>NEET - not ready for work or learning</t>
  </si>
  <si>
    <t>Not Settled (not active in the labour market):</t>
  </si>
  <si>
    <t>Part Time Employment</t>
  </si>
  <si>
    <t>Not Settled (active in the labour market):</t>
  </si>
  <si>
    <t>Employment with non-accredited training</t>
  </si>
  <si>
    <t xml:space="preserve">Employment without Training </t>
  </si>
  <si>
    <t>Supporting Family - teenage parent</t>
  </si>
  <si>
    <t>Temporary Break in Learning</t>
  </si>
  <si>
    <t>Start Date Agreed</t>
  </si>
  <si>
    <t>Working Towards Participation</t>
  </si>
  <si>
    <t>Full Time employment combined with accredited study</t>
  </si>
  <si>
    <t>EFA Delivered work based Learning</t>
  </si>
  <si>
    <t>Independent specialist provider</t>
  </si>
  <si>
    <t>Other post 16 education (Repeating Yr11 etc)</t>
  </si>
  <si>
    <t>Further Education</t>
  </si>
  <si>
    <t>Sixth Form College</t>
  </si>
  <si>
    <t>School Sixth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</si>
</sst>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0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Arial"/>
      <family val="2"/>
    </font>
    <font>
      <b/>
      <i/>
      <sz val="11"/>
      <name val="Arial"/>
      <family val="2"/>
    </font>
    <font>
      <sz val="11"/>
      <color theme="0"/>
      <name val="Arial"/>
      <family val="2"/>
    </font>
    <font>
      <sz val="11"/>
      <color theme="0" tint="-4.9989318521683403E-2"/>
      <name val="Arial"/>
      <family val="2"/>
    </font>
    <font>
      <i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  <font>
      <sz val="11"/>
      <color theme="0" tint="-4.9989318521683403E-2"/>
      <name val="Calibri"/>
      <family val="2"/>
      <scheme val="minor"/>
    </font>
    <font>
      <b/>
      <sz val="10"/>
      <name val="Arial"/>
      <family val="2"/>
    </font>
    <font>
      <b/>
      <sz val="10"/>
      <name val="Tahoma"/>
      <family val="2"/>
    </font>
    <font>
      <b/>
      <sz val="11"/>
      <color theme="1"/>
      <name val="Tahoma"/>
      <family val="2"/>
    </font>
    <font>
      <b/>
      <sz val="11"/>
      <name val="Tahoma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b/>
      <sz val="11"/>
      <name val="Calibri"/>
      <family val="2"/>
      <scheme val="minor"/>
    </font>
    <font>
      <sz val="1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8"/>
        <bgColor indexed="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70C0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05">
    <xf numFmtId="0" fontId="0" fillId="0" borderId="0" xfId="0"/>
    <xf numFmtId="0" fontId="2" fillId="2" borderId="1" xfId="1" applyFont="1" applyFill="1" applyBorder="1" applyAlignment="1">
      <alignment horizontal="left"/>
    </xf>
    <xf numFmtId="0" fontId="0" fillId="0" borderId="0" xfId="0" applyAlignment="1">
      <alignment horizontal="left"/>
    </xf>
    <xf numFmtId="0" fontId="3" fillId="3" borderId="5" xfId="0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center" vertical="center"/>
    </xf>
    <xf numFmtId="164" fontId="3" fillId="4" borderId="5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164" fontId="3" fillId="6" borderId="5" xfId="0" applyNumberFormat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left" wrapText="1"/>
    </xf>
    <xf numFmtId="0" fontId="7" fillId="4" borderId="5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center" vertical="center"/>
    </xf>
    <xf numFmtId="164" fontId="8" fillId="4" borderId="5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164" fontId="8" fillId="6" borderId="5" xfId="0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vertical="center"/>
    </xf>
    <xf numFmtId="0" fontId="5" fillId="6" borderId="5" xfId="0" applyFont="1" applyFill="1" applyBorder="1"/>
    <xf numFmtId="0" fontId="6" fillId="0" borderId="0" xfId="0" applyFont="1"/>
    <xf numFmtId="0" fontId="7" fillId="4" borderId="4" xfId="0" applyFont="1" applyFill="1" applyBorder="1" applyAlignment="1">
      <alignment vertical="center"/>
    </xf>
    <xf numFmtId="0" fontId="4" fillId="0" borderId="5" xfId="0" applyFont="1" applyBorder="1" applyAlignment="1">
      <alignment vertical="center"/>
    </xf>
    <xf numFmtId="0" fontId="3" fillId="4" borderId="5" xfId="0" applyFont="1" applyFill="1" applyBorder="1" applyAlignment="1">
      <alignment vertical="center" wrapText="1"/>
    </xf>
    <xf numFmtId="0" fontId="3" fillId="4" borderId="5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 wrapText="1"/>
    </xf>
    <xf numFmtId="164" fontId="6" fillId="0" borderId="0" xfId="0" applyNumberFormat="1" applyFont="1"/>
    <xf numFmtId="0" fontId="3" fillId="5" borderId="9" xfId="0" applyFont="1" applyFill="1" applyBorder="1" applyAlignment="1">
      <alignment horizontal="center"/>
    </xf>
    <xf numFmtId="164" fontId="6" fillId="3" borderId="11" xfId="0" applyNumberFormat="1" applyFont="1" applyFill="1" applyBorder="1"/>
    <xf numFmtId="0" fontId="9" fillId="0" borderId="12" xfId="0" applyFont="1" applyBorder="1" applyAlignment="1">
      <alignment horizontal="center"/>
    </xf>
    <xf numFmtId="164" fontId="6" fillId="3" borderId="14" xfId="0" applyNumberFormat="1" applyFont="1" applyFill="1" applyBorder="1"/>
    <xf numFmtId="0" fontId="9" fillId="0" borderId="15" xfId="0" applyFont="1" applyBorder="1" applyAlignment="1">
      <alignment horizontal="center"/>
    </xf>
    <xf numFmtId="164" fontId="6" fillId="3" borderId="16" xfId="0" applyNumberFormat="1" applyFont="1" applyFill="1" applyBorder="1"/>
    <xf numFmtId="0" fontId="9" fillId="0" borderId="17" xfId="0" applyFont="1" applyBorder="1" applyAlignment="1">
      <alignment horizontal="center"/>
    </xf>
    <xf numFmtId="164" fontId="6" fillId="3" borderId="19" xfId="0" applyNumberFormat="1" applyFont="1" applyFill="1" applyBorder="1"/>
    <xf numFmtId="0" fontId="10" fillId="0" borderId="0" xfId="0" applyFont="1"/>
    <xf numFmtId="0" fontId="11" fillId="0" borderId="0" xfId="0" applyFont="1"/>
    <xf numFmtId="1" fontId="3" fillId="3" borderId="10" xfId="0" applyNumberFormat="1" applyFont="1" applyFill="1" applyBorder="1" applyAlignment="1">
      <alignment horizontal="center"/>
    </xf>
    <xf numFmtId="1" fontId="3" fillId="3" borderId="13" xfId="0" applyNumberFormat="1" applyFont="1" applyFill="1" applyBorder="1" applyAlignment="1">
      <alignment horizontal="center"/>
    </xf>
    <xf numFmtId="1" fontId="3" fillId="3" borderId="5" xfId="0" applyNumberFormat="1" applyFont="1" applyFill="1" applyBorder="1" applyAlignment="1">
      <alignment horizontal="center"/>
    </xf>
    <xf numFmtId="1" fontId="3" fillId="3" borderId="18" xfId="0" applyNumberFormat="1" applyFont="1" applyFill="1" applyBorder="1" applyAlignment="1">
      <alignment horizontal="center"/>
    </xf>
    <xf numFmtId="0" fontId="6" fillId="0" borderId="21" xfId="0" applyFont="1" applyBorder="1"/>
    <xf numFmtId="0" fontId="8" fillId="8" borderId="20" xfId="0" applyFont="1" applyFill="1" applyBorder="1"/>
    <xf numFmtId="0" fontId="2" fillId="10" borderId="1" xfId="2" applyFont="1" applyFill="1" applyBorder="1" applyAlignment="1">
      <alignment horizontal="left"/>
    </xf>
    <xf numFmtId="0" fontId="16" fillId="0" borderId="2" xfId="2" applyFont="1" applyBorder="1" applyAlignment="1">
      <alignment horizontal="left" wrapText="1"/>
    </xf>
    <xf numFmtId="0" fontId="17" fillId="0" borderId="0" xfId="0" applyFont="1"/>
    <xf numFmtId="0" fontId="14" fillId="0" borderId="0" xfId="0" applyFont="1"/>
    <xf numFmtId="164" fontId="0" fillId="0" borderId="0" xfId="0" applyNumberFormat="1"/>
    <xf numFmtId="164" fontId="0" fillId="3" borderId="19" xfId="0" applyNumberFormat="1" applyFill="1" applyBorder="1"/>
    <xf numFmtId="1" fontId="18" fillId="3" borderId="18" xfId="0" applyNumberFormat="1" applyFont="1" applyFill="1" applyBorder="1" applyAlignment="1">
      <alignment horizontal="center"/>
    </xf>
    <xf numFmtId="164" fontId="0" fillId="3" borderId="16" xfId="0" applyNumberFormat="1" applyFill="1" applyBorder="1"/>
    <xf numFmtId="1" fontId="18" fillId="3" borderId="5" xfId="0" applyNumberFormat="1" applyFont="1" applyFill="1" applyBorder="1" applyAlignment="1">
      <alignment horizontal="center"/>
    </xf>
    <xf numFmtId="164" fontId="0" fillId="3" borderId="14" xfId="0" applyNumberFormat="1" applyFill="1" applyBorder="1"/>
    <xf numFmtId="1" fontId="18" fillId="3" borderId="13" xfId="0" applyNumberFormat="1" applyFont="1" applyFill="1" applyBorder="1" applyAlignment="1">
      <alignment horizontal="center"/>
    </xf>
    <xf numFmtId="164" fontId="0" fillId="3" borderId="11" xfId="0" applyNumberFormat="1" applyFill="1" applyBorder="1"/>
    <xf numFmtId="1" fontId="18" fillId="3" borderId="10" xfId="0" applyNumberFormat="1" applyFont="1" applyFill="1" applyBorder="1" applyAlignment="1">
      <alignment horizontal="center"/>
    </xf>
    <xf numFmtId="164" fontId="19" fillId="4" borderId="5" xfId="0" applyNumberFormat="1" applyFont="1" applyFill="1" applyBorder="1" applyAlignment="1">
      <alignment horizontal="center" vertical="center"/>
    </xf>
    <xf numFmtId="164" fontId="20" fillId="4" borderId="5" xfId="0" applyNumberFormat="1" applyFont="1" applyFill="1" applyBorder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1" fillId="3" borderId="5" xfId="0" applyFont="1" applyFill="1" applyBorder="1" applyAlignment="1">
      <alignment horizontal="center" vertical="center"/>
    </xf>
    <xf numFmtId="0" fontId="21" fillId="3" borderId="5" xfId="0" applyFont="1" applyFill="1" applyBorder="1" applyAlignment="1">
      <alignment vertical="center" wrapText="1"/>
    </xf>
    <xf numFmtId="164" fontId="18" fillId="6" borderId="5" xfId="0" applyNumberFormat="1" applyFont="1" applyFill="1" applyBorder="1" applyAlignment="1">
      <alignment horizontal="center" vertical="center"/>
    </xf>
    <xf numFmtId="164" fontId="13" fillId="6" borderId="5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5" xfId="0" applyFont="1" applyBorder="1" applyAlignment="1">
      <alignment horizontal="left"/>
    </xf>
    <xf numFmtId="0" fontId="4" fillId="0" borderId="5" xfId="0" applyFont="1" applyBorder="1" applyAlignment="1">
      <alignment vertical="center" wrapText="1"/>
    </xf>
    <xf numFmtId="0" fontId="5" fillId="6" borderId="5" xfId="0" applyFont="1" applyFill="1" applyBorder="1" applyAlignment="1">
      <alignment vertical="center"/>
    </xf>
    <xf numFmtId="0" fontId="5" fillId="6" borderId="4" xfId="0" applyFont="1" applyFill="1" applyBorder="1" applyAlignment="1">
      <alignment vertical="center"/>
    </xf>
    <xf numFmtId="164" fontId="24" fillId="6" borderId="5" xfId="0" applyNumberFormat="1" applyFont="1" applyFill="1" applyBorder="1" applyAlignment="1">
      <alignment horizontal="center" vertical="center"/>
    </xf>
    <xf numFmtId="164" fontId="21" fillId="4" borderId="5" xfId="0" applyNumberFormat="1" applyFont="1" applyFill="1" applyBorder="1" applyAlignment="1">
      <alignment horizontal="center" vertical="center"/>
    </xf>
    <xf numFmtId="0" fontId="21" fillId="4" borderId="5" xfId="0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left" vertical="center" wrapText="1"/>
    </xf>
    <xf numFmtId="0" fontId="21" fillId="3" borderId="5" xfId="0" applyFont="1" applyFill="1" applyBorder="1" applyAlignment="1">
      <alignment horizontal="center" vertical="center" wrapText="1"/>
    </xf>
    <xf numFmtId="164" fontId="21" fillId="3" borderId="5" xfId="0" applyNumberFormat="1" applyFont="1" applyFill="1" applyBorder="1" applyAlignment="1">
      <alignment horizontal="center" vertical="center"/>
    </xf>
    <xf numFmtId="0" fontId="5" fillId="0" borderId="2" xfId="2" applyFont="1" applyBorder="1" applyAlignment="1">
      <alignment horizontal="left" wrapText="1"/>
    </xf>
    <xf numFmtId="0" fontId="21" fillId="3" borderId="3" xfId="0" applyFont="1" applyFill="1" applyBorder="1" applyAlignment="1">
      <alignment horizontal="center" vertical="center" wrapText="1"/>
    </xf>
    <xf numFmtId="0" fontId="25" fillId="3" borderId="4" xfId="0" applyFont="1" applyFill="1" applyBorder="1" applyAlignment="1">
      <alignment horizontal="center" vertical="center" wrapText="1"/>
    </xf>
    <xf numFmtId="0" fontId="23" fillId="9" borderId="6" xfId="0" applyFont="1" applyFill="1" applyBorder="1" applyAlignment="1">
      <alignment horizontal="center" vertical="center" textRotation="180"/>
    </xf>
    <xf numFmtId="0" fontId="23" fillId="9" borderId="7" xfId="0" applyFont="1" applyFill="1" applyBorder="1" applyAlignment="1">
      <alignment horizontal="center" vertical="center" textRotation="180"/>
    </xf>
    <xf numFmtId="0" fontId="22" fillId="9" borderId="7" xfId="0" applyFont="1" applyFill="1" applyBorder="1" applyAlignment="1">
      <alignment horizontal="center" vertical="center" textRotation="180"/>
    </xf>
    <xf numFmtId="0" fontId="22" fillId="9" borderId="8" xfId="0" applyFont="1" applyFill="1" applyBorder="1" applyAlignment="1">
      <alignment horizontal="center" vertical="center" textRotation="180"/>
    </xf>
    <xf numFmtId="0" fontId="23" fillId="9" borderId="6" xfId="0" applyFont="1" applyFill="1" applyBorder="1" applyAlignment="1">
      <alignment horizontal="center" vertical="center" textRotation="180" wrapText="1" shrinkToFit="1"/>
    </xf>
    <xf numFmtId="0" fontId="22" fillId="9" borderId="7" xfId="0" applyFont="1" applyFill="1" applyBorder="1" applyAlignment="1">
      <alignment horizontal="center" vertical="center" textRotation="180" wrapText="1" shrinkToFit="1"/>
    </xf>
    <xf numFmtId="0" fontId="22" fillId="9" borderId="8" xfId="0" applyFont="1" applyFill="1" applyBorder="1" applyAlignment="1">
      <alignment horizontal="center" vertical="center" textRotation="180" wrapText="1" shrinkToFit="1"/>
    </xf>
    <xf numFmtId="0" fontId="23" fillId="9" borderId="6" xfId="0" applyFont="1" applyFill="1" applyBorder="1" applyAlignment="1">
      <alignment horizontal="center" vertical="center" textRotation="180" wrapText="1"/>
    </xf>
    <xf numFmtId="0" fontId="22" fillId="9" borderId="7" xfId="0" applyFont="1" applyFill="1" applyBorder="1" applyAlignment="1">
      <alignment horizontal="center" vertical="center" textRotation="180" wrapText="1"/>
    </xf>
    <xf numFmtId="0" fontId="22" fillId="9" borderId="8" xfId="0" applyFont="1" applyFill="1" applyBorder="1" applyAlignment="1">
      <alignment horizontal="center" vertical="center" textRotation="180" wrapText="1"/>
    </xf>
    <xf numFmtId="0" fontId="23" fillId="7" borderId="6" xfId="0" applyFont="1" applyFill="1" applyBorder="1" applyAlignment="1">
      <alignment horizontal="center" vertical="center" textRotation="180"/>
    </xf>
    <xf numFmtId="0" fontId="22" fillId="0" borderId="7" xfId="0" applyFont="1" applyBorder="1" applyAlignment="1">
      <alignment textRotation="180"/>
    </xf>
    <xf numFmtId="0" fontId="22" fillId="0" borderId="8" xfId="0" applyFont="1" applyBorder="1" applyAlignment="1">
      <alignment textRotation="180"/>
    </xf>
    <xf numFmtId="0" fontId="3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9" borderId="6" xfId="0" applyFont="1" applyFill="1" applyBorder="1" applyAlignment="1">
      <alignment horizontal="center" vertical="center" textRotation="180"/>
    </xf>
    <xf numFmtId="0" fontId="3" fillId="9" borderId="7" xfId="0" applyFont="1" applyFill="1" applyBorder="1" applyAlignment="1">
      <alignment horizontal="center" vertical="center" textRotation="180"/>
    </xf>
    <xf numFmtId="0" fontId="6" fillId="9" borderId="7" xfId="0" applyFont="1" applyFill="1" applyBorder="1" applyAlignment="1">
      <alignment horizontal="center" vertical="center" textRotation="180"/>
    </xf>
    <xf numFmtId="0" fontId="6" fillId="9" borderId="8" xfId="0" applyFont="1" applyFill="1" applyBorder="1" applyAlignment="1">
      <alignment horizontal="center" vertical="center" textRotation="180"/>
    </xf>
    <xf numFmtId="0" fontId="3" fillId="9" borderId="6" xfId="0" applyFont="1" applyFill="1" applyBorder="1" applyAlignment="1">
      <alignment horizontal="center" vertical="center" textRotation="180" wrapText="1" shrinkToFit="1"/>
    </xf>
    <xf numFmtId="0" fontId="6" fillId="9" borderId="7" xfId="0" applyFont="1" applyFill="1" applyBorder="1" applyAlignment="1">
      <alignment horizontal="center" vertical="center" textRotation="180" wrapText="1" shrinkToFit="1"/>
    </xf>
    <xf numFmtId="0" fontId="6" fillId="9" borderId="8" xfId="0" applyFont="1" applyFill="1" applyBorder="1" applyAlignment="1">
      <alignment horizontal="center" vertical="center" textRotation="180" wrapText="1" shrinkToFit="1"/>
    </xf>
    <xf numFmtId="0" fontId="3" fillId="9" borderId="6" xfId="0" applyFont="1" applyFill="1" applyBorder="1" applyAlignment="1">
      <alignment horizontal="center" vertical="center" textRotation="180" wrapText="1"/>
    </xf>
    <xf numFmtId="0" fontId="6" fillId="9" borderId="7" xfId="0" applyFont="1" applyFill="1" applyBorder="1" applyAlignment="1">
      <alignment horizontal="center" vertical="center" textRotation="180" wrapText="1"/>
    </xf>
    <xf numFmtId="0" fontId="6" fillId="9" borderId="8" xfId="0" applyFont="1" applyFill="1" applyBorder="1" applyAlignment="1">
      <alignment horizontal="center" vertical="center" textRotation="180" wrapText="1"/>
    </xf>
    <xf numFmtId="0" fontId="3" fillId="7" borderId="6" xfId="0" applyFont="1" applyFill="1" applyBorder="1" applyAlignment="1">
      <alignment horizontal="center" vertical="center" textRotation="180"/>
    </xf>
    <xf numFmtId="0" fontId="6" fillId="0" borderId="7" xfId="0" applyFont="1" applyBorder="1" applyAlignment="1">
      <alignment textRotation="180"/>
    </xf>
    <xf numFmtId="0" fontId="6" fillId="0" borderId="8" xfId="0" applyFont="1" applyBorder="1" applyAlignment="1">
      <alignment textRotation="180"/>
    </xf>
  </cellXfs>
  <cellStyles count="3">
    <cellStyle name="Normal" xfId="0" builtinId="0"/>
    <cellStyle name="Normal_Sheet1" xfId="2" xr:uid="{4EC6C037-4B0E-4675-B8C9-24A4EF1A4787}"/>
    <cellStyle name="Normal_Sheet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278128</xdr:colOff>
      <xdr:row>50</xdr:row>
      <xdr:rowOff>151129</xdr:rowOff>
    </xdr:from>
    <xdr:to>
      <xdr:col>8</xdr:col>
      <xdr:colOff>81279</xdr:colOff>
      <xdr:row>54</xdr:row>
      <xdr:rowOff>60960</xdr:rowOff>
    </xdr:to>
    <xdr:pic>
      <xdr:nvPicPr>
        <xdr:cNvPr id="3" name="P 1">
          <a:extLst>
            <a:ext uri="{FF2B5EF4-FFF2-40B4-BE49-F238E27FC236}">
              <a16:creationId xmlns:a16="http://schemas.microsoft.com/office/drawing/2014/main" id="{DD0ADD1B-0F17-29E9-8452-96655C664FA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298688" y="9315449"/>
          <a:ext cx="1774191" cy="661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99058</xdr:colOff>
      <xdr:row>50</xdr:row>
      <xdr:rowOff>90804</xdr:rowOff>
    </xdr:from>
    <xdr:to>
      <xdr:col>8</xdr:col>
      <xdr:colOff>193039</xdr:colOff>
      <xdr:row>54</xdr:row>
      <xdr:rowOff>20320</xdr:rowOff>
    </xdr:to>
    <xdr:pic>
      <xdr:nvPicPr>
        <xdr:cNvPr id="2" name="P 1">
          <a:extLst>
            <a:ext uri="{FF2B5EF4-FFF2-40B4-BE49-F238E27FC236}">
              <a16:creationId xmlns:a16="http://schemas.microsoft.com/office/drawing/2014/main" id="{74E8C705-0C59-CAE5-531D-88277DA0ACC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840978" y="9722484"/>
          <a:ext cx="1617981" cy="6407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09396-8004-4222-A7B6-D8F7095EF5AE}">
  <dimension ref="A1:N57"/>
  <sheetViews>
    <sheetView zoomScale="75" zoomScaleNormal="75" workbookViewId="0">
      <selection activeCell="P14" sqref="P14"/>
    </sheetView>
  </sheetViews>
  <sheetFormatPr defaultRowHeight="14.5" x14ac:dyDescent="0.35"/>
  <cols>
    <col min="1" max="1" width="15.54296875" customWidth="1"/>
    <col min="2" max="2" width="58.54296875" customWidth="1"/>
    <col min="3" max="3" width="9.08984375" bestFit="1" customWidth="1"/>
    <col min="4" max="4" width="8" bestFit="1" customWidth="1"/>
    <col min="5" max="5" width="11.08984375" bestFit="1" customWidth="1"/>
    <col min="6" max="6" width="7" bestFit="1" customWidth="1"/>
    <col min="7" max="7" width="12.08984375" style="47" customWidth="1"/>
    <col min="8" max="8" width="9.54296875" style="47" bestFit="1" customWidth="1"/>
    <col min="9" max="9" width="9.90625" style="47" bestFit="1" customWidth="1"/>
    <col min="10" max="10" width="8.90625" style="46"/>
    <col min="11" max="11" width="9.90625" style="45" bestFit="1" customWidth="1"/>
    <col min="12" max="12" width="5.6328125" style="45" bestFit="1" customWidth="1"/>
  </cols>
  <sheetData>
    <row r="1" spans="1:14" x14ac:dyDescent="0.35">
      <c r="A1" s="75" t="s">
        <v>86</v>
      </c>
      <c r="B1" s="76"/>
      <c r="C1" s="59" t="s">
        <v>41</v>
      </c>
      <c r="D1" s="59" t="s">
        <v>42</v>
      </c>
      <c r="E1" s="59" t="s">
        <v>43</v>
      </c>
      <c r="F1" s="59" t="s">
        <v>44</v>
      </c>
      <c r="G1" s="73" t="s">
        <v>45</v>
      </c>
      <c r="H1" s="73" t="s">
        <v>46</v>
      </c>
      <c r="I1" s="73" t="s">
        <v>47</v>
      </c>
    </row>
    <row r="2" spans="1:14" x14ac:dyDescent="0.35">
      <c r="A2" s="72"/>
      <c r="B2" s="71" t="s">
        <v>48</v>
      </c>
      <c r="C2" s="70">
        <f>SUM(C3:C8)</f>
        <v>1655</v>
      </c>
      <c r="D2" s="70">
        <f>D3+D4+D5+D6+D7+D8</f>
        <v>1629</v>
      </c>
      <c r="E2" s="70">
        <v>0</v>
      </c>
      <c r="F2" s="70">
        <f t="shared" ref="F2:F48" si="0">SUM(C2:E2)</f>
        <v>3284</v>
      </c>
      <c r="G2" s="69">
        <f t="shared" ref="G2:G47" si="1">C2/$F$48</f>
        <v>0.44168668267947692</v>
      </c>
      <c r="H2" s="69">
        <f t="shared" ref="H2:H47" si="2">D2/$F$48</f>
        <v>0.43474779823859089</v>
      </c>
      <c r="I2" s="69">
        <f t="shared" ref="I2:I47" si="3">F2/$F$48</f>
        <v>0.87643448091806775</v>
      </c>
    </row>
    <row r="3" spans="1:14" x14ac:dyDescent="0.35">
      <c r="A3" s="77" t="s">
        <v>49</v>
      </c>
      <c r="B3" s="9" t="s">
        <v>107</v>
      </c>
      <c r="C3" s="63">
        <v>530</v>
      </c>
      <c r="D3" s="63">
        <v>385</v>
      </c>
      <c r="E3" s="63">
        <v>0</v>
      </c>
      <c r="F3" s="63">
        <f t="shared" si="0"/>
        <v>915</v>
      </c>
      <c r="G3" s="68">
        <f t="shared" si="1"/>
        <v>0.14144649052575395</v>
      </c>
      <c r="H3" s="68">
        <f t="shared" si="2"/>
        <v>0.10274886575927408</v>
      </c>
      <c r="I3" s="68">
        <f t="shared" si="3"/>
        <v>0.24419535628502803</v>
      </c>
      <c r="J3" s="46">
        <v>210</v>
      </c>
      <c r="K3" s="46" t="s">
        <v>16</v>
      </c>
      <c r="L3" s="46" t="s">
        <v>76</v>
      </c>
      <c r="M3" s="46"/>
      <c r="N3" s="46"/>
    </row>
    <row r="4" spans="1:14" x14ac:dyDescent="0.35">
      <c r="A4" s="78"/>
      <c r="B4" s="9" t="s">
        <v>106</v>
      </c>
      <c r="C4" s="63">
        <v>371</v>
      </c>
      <c r="D4" s="63">
        <v>290</v>
      </c>
      <c r="E4" s="63">
        <v>0</v>
      </c>
      <c r="F4" s="63">
        <f t="shared" si="0"/>
        <v>661</v>
      </c>
      <c r="G4" s="68">
        <f t="shared" si="1"/>
        <v>9.9012543368027756E-2</v>
      </c>
      <c r="H4" s="68">
        <f t="shared" si="2"/>
        <v>7.7395249532959703E-2</v>
      </c>
      <c r="I4" s="68">
        <f t="shared" si="3"/>
        <v>0.17640779290098746</v>
      </c>
      <c r="J4" s="46">
        <v>220</v>
      </c>
      <c r="K4" s="46" t="s">
        <v>16</v>
      </c>
      <c r="L4" s="46" t="s">
        <v>76</v>
      </c>
      <c r="M4" s="46"/>
      <c r="N4" s="46"/>
    </row>
    <row r="5" spans="1:14" x14ac:dyDescent="0.35">
      <c r="A5" s="78"/>
      <c r="B5" s="9" t="s">
        <v>105</v>
      </c>
      <c r="C5" s="63">
        <v>726</v>
      </c>
      <c r="D5" s="63">
        <v>898</v>
      </c>
      <c r="E5" s="63">
        <v>0</v>
      </c>
      <c r="F5" s="63">
        <f t="shared" si="0"/>
        <v>1624</v>
      </c>
      <c r="G5" s="68">
        <f t="shared" si="1"/>
        <v>0.19375500400320256</v>
      </c>
      <c r="H5" s="68">
        <f t="shared" si="2"/>
        <v>0.23965839338137176</v>
      </c>
      <c r="I5" s="68">
        <f t="shared" si="3"/>
        <v>0.43341339738457435</v>
      </c>
      <c r="J5" s="46">
        <v>230</v>
      </c>
      <c r="K5" s="46" t="s">
        <v>16</v>
      </c>
      <c r="L5" s="46" t="s">
        <v>76</v>
      </c>
      <c r="M5" s="46"/>
      <c r="N5" s="46"/>
    </row>
    <row r="6" spans="1:14" x14ac:dyDescent="0.35">
      <c r="A6" s="78"/>
      <c r="B6" s="9" t="s">
        <v>104</v>
      </c>
      <c r="C6" s="63">
        <v>19</v>
      </c>
      <c r="D6" s="63">
        <v>26</v>
      </c>
      <c r="E6" s="63">
        <v>0</v>
      </c>
      <c r="F6" s="63">
        <f t="shared" si="0"/>
        <v>45</v>
      </c>
      <c r="G6" s="68">
        <f t="shared" si="1"/>
        <v>5.0707232452628769E-3</v>
      </c>
      <c r="H6" s="68">
        <f t="shared" si="2"/>
        <v>6.9388844408860423E-3</v>
      </c>
      <c r="I6" s="68">
        <f t="shared" si="3"/>
        <v>1.2009607686148919E-2</v>
      </c>
      <c r="J6" s="46">
        <v>270</v>
      </c>
      <c r="K6" s="46" t="s">
        <v>16</v>
      </c>
      <c r="L6" s="46" t="s">
        <v>76</v>
      </c>
      <c r="M6" s="46"/>
      <c r="N6" s="46"/>
    </row>
    <row r="7" spans="1:14" x14ac:dyDescent="0.35">
      <c r="A7" s="78"/>
      <c r="B7" s="9" t="s">
        <v>50</v>
      </c>
      <c r="C7" s="63">
        <v>0</v>
      </c>
      <c r="D7" s="63">
        <v>0</v>
      </c>
      <c r="E7" s="63">
        <v>0</v>
      </c>
      <c r="F7" s="63">
        <f t="shared" si="0"/>
        <v>0</v>
      </c>
      <c r="G7" s="68">
        <f t="shared" si="1"/>
        <v>0</v>
      </c>
      <c r="H7" s="68">
        <f t="shared" si="2"/>
        <v>0</v>
      </c>
      <c r="I7" s="68">
        <f t="shared" si="3"/>
        <v>0</v>
      </c>
      <c r="J7" s="46">
        <v>290</v>
      </c>
      <c r="K7" s="46" t="s">
        <v>16</v>
      </c>
      <c r="L7" s="46" t="s">
        <v>76</v>
      </c>
      <c r="M7" s="46"/>
      <c r="N7" s="46"/>
    </row>
    <row r="8" spans="1:14" x14ac:dyDescent="0.35">
      <c r="A8" s="78"/>
      <c r="B8" s="9" t="s">
        <v>103</v>
      </c>
      <c r="C8" s="63">
        <v>9</v>
      </c>
      <c r="D8" s="63">
        <v>30</v>
      </c>
      <c r="E8" s="63">
        <v>0</v>
      </c>
      <c r="F8" s="63">
        <f t="shared" si="0"/>
        <v>39</v>
      </c>
      <c r="G8" s="68">
        <f t="shared" si="1"/>
        <v>2.4019215372297837E-3</v>
      </c>
      <c r="H8" s="68">
        <f t="shared" si="2"/>
        <v>8.0064051240992789E-3</v>
      </c>
      <c r="I8" s="68">
        <f t="shared" si="3"/>
        <v>1.0408326661329063E-2</v>
      </c>
      <c r="J8" s="46">
        <v>280</v>
      </c>
      <c r="K8" s="46" t="s">
        <v>16</v>
      </c>
      <c r="L8" s="46" t="s">
        <v>76</v>
      </c>
      <c r="M8" s="46"/>
      <c r="N8" s="46"/>
    </row>
    <row r="9" spans="1:14" x14ac:dyDescent="0.35">
      <c r="A9" s="78"/>
      <c r="B9" s="13" t="s">
        <v>51</v>
      </c>
      <c r="C9" s="58">
        <f>C10+C11+C12+C13</f>
        <v>61</v>
      </c>
      <c r="D9" s="58">
        <f>D10+D11+D12+D13</f>
        <v>22</v>
      </c>
      <c r="E9" s="58">
        <f>E10+E11+E12+E13</f>
        <v>0</v>
      </c>
      <c r="F9" s="58">
        <f t="shared" si="0"/>
        <v>83</v>
      </c>
      <c r="G9" s="57">
        <f t="shared" si="1"/>
        <v>1.6279690419001867E-2</v>
      </c>
      <c r="H9" s="57">
        <f t="shared" si="2"/>
        <v>5.8713637576728048E-3</v>
      </c>
      <c r="I9" s="57">
        <f t="shared" si="3"/>
        <v>2.2151054176674675E-2</v>
      </c>
      <c r="K9" s="46"/>
      <c r="L9" s="46"/>
      <c r="M9" s="46"/>
      <c r="N9" s="46"/>
    </row>
    <row r="10" spans="1:14" x14ac:dyDescent="0.35">
      <c r="A10" s="78"/>
      <c r="B10" s="16" t="s">
        <v>102</v>
      </c>
      <c r="C10" s="63">
        <v>61</v>
      </c>
      <c r="D10" s="63">
        <v>22</v>
      </c>
      <c r="E10" s="63">
        <v>0</v>
      </c>
      <c r="F10" s="63">
        <f t="shared" si="0"/>
        <v>83</v>
      </c>
      <c r="G10" s="62">
        <f t="shared" si="1"/>
        <v>1.6279690419001867E-2</v>
      </c>
      <c r="H10" s="62">
        <f t="shared" si="2"/>
        <v>5.8713637576728048E-3</v>
      </c>
      <c r="I10" s="62">
        <f t="shared" si="3"/>
        <v>2.2151054176674675E-2</v>
      </c>
      <c r="J10" s="46">
        <v>410</v>
      </c>
      <c r="K10" s="46" t="s">
        <v>16</v>
      </c>
      <c r="L10" s="46" t="s">
        <v>76</v>
      </c>
      <c r="M10" s="46"/>
      <c r="N10" s="46"/>
    </row>
    <row r="11" spans="1:14" x14ac:dyDescent="0.35">
      <c r="A11" s="78"/>
      <c r="B11" s="16" t="s">
        <v>39</v>
      </c>
      <c r="C11" s="63">
        <v>0</v>
      </c>
      <c r="D11" s="63">
        <v>0</v>
      </c>
      <c r="E11" s="63">
        <v>0</v>
      </c>
      <c r="F11" s="63">
        <f t="shared" si="0"/>
        <v>0</v>
      </c>
      <c r="G11" s="62">
        <f t="shared" si="1"/>
        <v>0</v>
      </c>
      <c r="H11" s="62">
        <f t="shared" si="2"/>
        <v>0</v>
      </c>
      <c r="I11" s="62">
        <f t="shared" si="3"/>
        <v>0</v>
      </c>
      <c r="J11" s="46">
        <v>430</v>
      </c>
      <c r="K11" s="46" t="s">
        <v>16</v>
      </c>
      <c r="L11" s="46" t="s">
        <v>76</v>
      </c>
      <c r="M11" s="46"/>
      <c r="N11" s="46"/>
    </row>
    <row r="12" spans="1:14" x14ac:dyDescent="0.35">
      <c r="A12" s="79"/>
      <c r="B12" s="16" t="s">
        <v>26</v>
      </c>
      <c r="C12" s="63">
        <v>0</v>
      </c>
      <c r="D12" s="63">
        <v>0</v>
      </c>
      <c r="E12" s="63">
        <v>0</v>
      </c>
      <c r="F12" s="63">
        <f t="shared" si="0"/>
        <v>0</v>
      </c>
      <c r="G12" s="62">
        <f t="shared" si="1"/>
        <v>0</v>
      </c>
      <c r="H12" s="62">
        <f t="shared" si="2"/>
        <v>0</v>
      </c>
      <c r="I12" s="62">
        <f t="shared" si="3"/>
        <v>0</v>
      </c>
      <c r="J12" s="46">
        <v>450</v>
      </c>
      <c r="K12" s="46" t="s">
        <v>16</v>
      </c>
      <c r="L12" s="46" t="s">
        <v>76</v>
      </c>
      <c r="M12" s="46"/>
      <c r="N12" s="46"/>
    </row>
    <row r="13" spans="1:14" x14ac:dyDescent="0.35">
      <c r="A13" s="79"/>
      <c r="B13" s="16" t="s">
        <v>52</v>
      </c>
      <c r="C13" s="63">
        <v>0</v>
      </c>
      <c r="D13" s="63">
        <v>0</v>
      </c>
      <c r="E13" s="63">
        <v>0</v>
      </c>
      <c r="F13" s="63">
        <f t="shared" si="0"/>
        <v>0</v>
      </c>
      <c r="G13" s="62">
        <f t="shared" si="1"/>
        <v>0</v>
      </c>
      <c r="H13" s="62">
        <f t="shared" si="2"/>
        <v>0</v>
      </c>
      <c r="I13" s="62">
        <f t="shared" si="3"/>
        <v>0</v>
      </c>
      <c r="K13" s="46" t="s">
        <v>16</v>
      </c>
      <c r="L13" s="46" t="s">
        <v>76</v>
      </c>
      <c r="M13" s="46"/>
      <c r="N13" s="46"/>
    </row>
    <row r="14" spans="1:14" x14ac:dyDescent="0.35">
      <c r="A14" s="79"/>
      <c r="B14" s="18" t="s">
        <v>20</v>
      </c>
      <c r="C14" s="58">
        <f>SUM(C15)</f>
        <v>39</v>
      </c>
      <c r="D14" s="58">
        <f>D15</f>
        <v>110</v>
      </c>
      <c r="E14" s="58">
        <f>E15</f>
        <v>0</v>
      </c>
      <c r="F14" s="58">
        <f t="shared" si="0"/>
        <v>149</v>
      </c>
      <c r="G14" s="57">
        <f t="shared" si="1"/>
        <v>1.0408326661329063E-2</v>
      </c>
      <c r="H14" s="57">
        <f t="shared" si="2"/>
        <v>2.9356818788364023E-2</v>
      </c>
      <c r="I14" s="56">
        <f t="shared" si="3"/>
        <v>3.976514544969309E-2</v>
      </c>
      <c r="K14" s="46"/>
      <c r="L14" s="46"/>
      <c r="M14" s="46"/>
      <c r="N14" s="46"/>
    </row>
    <row r="15" spans="1:14" x14ac:dyDescent="0.35">
      <c r="A15" s="79"/>
      <c r="B15" s="16" t="s">
        <v>20</v>
      </c>
      <c r="C15" s="63">
        <v>39</v>
      </c>
      <c r="D15" s="63">
        <v>110</v>
      </c>
      <c r="E15" s="63">
        <v>0</v>
      </c>
      <c r="F15" s="63">
        <f t="shared" si="0"/>
        <v>149</v>
      </c>
      <c r="G15" s="62">
        <f t="shared" si="1"/>
        <v>1.0408326661329063E-2</v>
      </c>
      <c r="H15" s="62">
        <f t="shared" si="2"/>
        <v>2.9356818788364023E-2</v>
      </c>
      <c r="I15" s="61">
        <f t="shared" si="3"/>
        <v>3.976514544969309E-2</v>
      </c>
      <c r="J15" s="46">
        <v>310</v>
      </c>
      <c r="K15" s="46" t="s">
        <v>16</v>
      </c>
      <c r="L15" s="46" t="s">
        <v>76</v>
      </c>
      <c r="M15" s="46"/>
      <c r="N15" s="46"/>
    </row>
    <row r="16" spans="1:14" x14ac:dyDescent="0.35">
      <c r="A16" s="79"/>
      <c r="B16" s="18" t="s">
        <v>53</v>
      </c>
      <c r="C16" s="58">
        <f>C17+C18+C19</f>
        <v>14</v>
      </c>
      <c r="D16" s="58">
        <f>D17+D18+D19</f>
        <v>24</v>
      </c>
      <c r="E16" s="58">
        <f>E17+E18+E19</f>
        <v>0</v>
      </c>
      <c r="F16" s="58">
        <f t="shared" si="0"/>
        <v>38</v>
      </c>
      <c r="G16" s="57">
        <f t="shared" si="1"/>
        <v>3.7363223912463303E-3</v>
      </c>
      <c r="H16" s="57">
        <f t="shared" si="2"/>
        <v>6.4051240992794231E-3</v>
      </c>
      <c r="I16" s="56">
        <f t="shared" si="3"/>
        <v>1.0141446490525754E-2</v>
      </c>
      <c r="K16" s="46"/>
      <c r="L16" s="46"/>
      <c r="M16" s="46"/>
      <c r="N16" s="46"/>
    </row>
    <row r="17" spans="1:14" x14ac:dyDescent="0.35">
      <c r="A17" s="79"/>
      <c r="B17" s="19" t="s">
        <v>101</v>
      </c>
      <c r="C17" s="63">
        <v>14</v>
      </c>
      <c r="D17" s="63">
        <v>24</v>
      </c>
      <c r="E17" s="63">
        <v>0</v>
      </c>
      <c r="F17" s="63">
        <f t="shared" si="0"/>
        <v>38</v>
      </c>
      <c r="G17" s="62">
        <f t="shared" si="1"/>
        <v>3.7363223912463303E-3</v>
      </c>
      <c r="H17" s="62">
        <f t="shared" si="2"/>
        <v>6.4051240992794231E-3</v>
      </c>
      <c r="I17" s="61">
        <f t="shared" si="3"/>
        <v>1.0141446490525754E-2</v>
      </c>
      <c r="J17" s="46">
        <v>320</v>
      </c>
      <c r="K17" s="46" t="s">
        <v>16</v>
      </c>
      <c r="L17" s="46" t="s">
        <v>76</v>
      </c>
      <c r="M17" s="46"/>
      <c r="N17" s="46"/>
    </row>
    <row r="18" spans="1:14" x14ac:dyDescent="0.35">
      <c r="A18" s="79"/>
      <c r="B18" s="19" t="s">
        <v>54</v>
      </c>
      <c r="C18" s="63">
        <v>0</v>
      </c>
      <c r="D18" s="63">
        <v>0</v>
      </c>
      <c r="E18" s="63">
        <v>0</v>
      </c>
      <c r="F18" s="63">
        <f t="shared" si="0"/>
        <v>0</v>
      </c>
      <c r="G18" s="62">
        <f t="shared" si="1"/>
        <v>0</v>
      </c>
      <c r="H18" s="62">
        <f t="shared" si="2"/>
        <v>0</v>
      </c>
      <c r="I18" s="61">
        <f t="shared" si="3"/>
        <v>0</v>
      </c>
      <c r="K18" s="46" t="s">
        <v>16</v>
      </c>
      <c r="L18" s="46" t="s">
        <v>76</v>
      </c>
      <c r="M18" s="46"/>
      <c r="N18" s="46"/>
    </row>
    <row r="19" spans="1:14" x14ac:dyDescent="0.35">
      <c r="A19" s="80"/>
      <c r="B19" s="20" t="s">
        <v>55</v>
      </c>
      <c r="C19" s="63">
        <v>0</v>
      </c>
      <c r="D19" s="63">
        <v>0</v>
      </c>
      <c r="E19" s="63">
        <v>0</v>
      </c>
      <c r="F19" s="63">
        <f t="shared" si="0"/>
        <v>0</v>
      </c>
      <c r="G19" s="62">
        <f t="shared" si="1"/>
        <v>0</v>
      </c>
      <c r="H19" s="62">
        <f t="shared" si="2"/>
        <v>0</v>
      </c>
      <c r="I19" s="61">
        <f t="shared" si="3"/>
        <v>0</v>
      </c>
      <c r="J19" s="46">
        <v>550</v>
      </c>
      <c r="K19" s="46" t="s">
        <v>16</v>
      </c>
      <c r="L19" s="46" t="s">
        <v>76</v>
      </c>
      <c r="M19" s="46"/>
      <c r="N19" s="46"/>
    </row>
    <row r="20" spans="1:14" x14ac:dyDescent="0.35">
      <c r="A20" s="81" t="s">
        <v>56</v>
      </c>
      <c r="B20" s="18" t="s">
        <v>100</v>
      </c>
      <c r="C20" s="58">
        <f>C21+C22</f>
        <v>0</v>
      </c>
      <c r="D20" s="58">
        <f>D21+D22</f>
        <v>1</v>
      </c>
      <c r="E20" s="58">
        <f>E21+E22</f>
        <v>0</v>
      </c>
      <c r="F20" s="58">
        <f t="shared" si="0"/>
        <v>1</v>
      </c>
      <c r="G20" s="57">
        <f t="shared" si="1"/>
        <v>0</v>
      </c>
      <c r="H20" s="57">
        <f t="shared" si="2"/>
        <v>2.6688017080330931E-4</v>
      </c>
      <c r="I20" s="56">
        <f t="shared" si="3"/>
        <v>2.6688017080330931E-4</v>
      </c>
      <c r="K20" s="46"/>
      <c r="L20" s="46"/>
      <c r="M20" s="46"/>
      <c r="N20" s="46"/>
    </row>
    <row r="21" spans="1:14" x14ac:dyDescent="0.35">
      <c r="A21" s="82"/>
      <c r="B21" s="16" t="s">
        <v>57</v>
      </c>
      <c r="C21" s="63">
        <v>0</v>
      </c>
      <c r="D21" s="63">
        <v>0</v>
      </c>
      <c r="E21" s="63">
        <v>0</v>
      </c>
      <c r="F21" s="63">
        <f t="shared" si="0"/>
        <v>0</v>
      </c>
      <c r="G21" s="62">
        <f t="shared" si="1"/>
        <v>0</v>
      </c>
      <c r="H21" s="62">
        <f t="shared" si="2"/>
        <v>0</v>
      </c>
      <c r="I21" s="61">
        <f t="shared" si="3"/>
        <v>0</v>
      </c>
      <c r="K21" s="46" t="s">
        <v>16</v>
      </c>
      <c r="L21" s="46" t="s">
        <v>77</v>
      </c>
      <c r="M21" s="46"/>
      <c r="N21" s="46"/>
    </row>
    <row r="22" spans="1:14" ht="14.25" customHeight="1" x14ac:dyDescent="0.35">
      <c r="A22" s="83"/>
      <c r="B22" s="16" t="s">
        <v>99</v>
      </c>
      <c r="C22" s="63">
        <v>0</v>
      </c>
      <c r="D22" s="63">
        <v>1</v>
      </c>
      <c r="E22" s="63">
        <v>0</v>
      </c>
      <c r="F22" s="63">
        <f t="shared" si="0"/>
        <v>1</v>
      </c>
      <c r="G22" s="62">
        <f t="shared" si="1"/>
        <v>0</v>
      </c>
      <c r="H22" s="62">
        <f t="shared" si="2"/>
        <v>2.6688017080330931E-4</v>
      </c>
      <c r="I22" s="61">
        <f t="shared" si="3"/>
        <v>2.6688017080330931E-4</v>
      </c>
      <c r="K22" s="46" t="s">
        <v>23</v>
      </c>
      <c r="L22" s="46" t="s">
        <v>77</v>
      </c>
      <c r="M22" s="46"/>
      <c r="N22" s="46"/>
    </row>
    <row r="23" spans="1:14" x14ac:dyDescent="0.35">
      <c r="A23" s="84" t="s">
        <v>58</v>
      </c>
      <c r="B23" s="21" t="s">
        <v>98</v>
      </c>
      <c r="C23" s="58">
        <f>C24+C25+C26</f>
        <v>3</v>
      </c>
      <c r="D23" s="58">
        <f>D24+D25+D26</f>
        <v>4</v>
      </c>
      <c r="E23" s="58">
        <f>E24+E25+E26</f>
        <v>0</v>
      </c>
      <c r="F23" s="58">
        <f t="shared" si="0"/>
        <v>7</v>
      </c>
      <c r="G23" s="57">
        <f t="shared" si="1"/>
        <v>8.0064051240992789E-4</v>
      </c>
      <c r="H23" s="57">
        <f t="shared" si="2"/>
        <v>1.0675206832132373E-3</v>
      </c>
      <c r="I23" s="56">
        <f t="shared" si="3"/>
        <v>1.8681611956231651E-3</v>
      </c>
      <c r="K23" s="46"/>
      <c r="L23" s="46"/>
      <c r="M23" s="46"/>
      <c r="N23" s="46"/>
    </row>
    <row r="24" spans="1:14" x14ac:dyDescent="0.35">
      <c r="A24" s="85"/>
      <c r="B24" s="67" t="s">
        <v>97</v>
      </c>
      <c r="C24" s="63">
        <v>1</v>
      </c>
      <c r="D24" s="63">
        <v>0</v>
      </c>
      <c r="E24" s="63">
        <v>0</v>
      </c>
      <c r="F24" s="63">
        <f t="shared" si="0"/>
        <v>1</v>
      </c>
      <c r="G24" s="62">
        <f t="shared" si="1"/>
        <v>2.6688017080330931E-4</v>
      </c>
      <c r="H24" s="62">
        <f t="shared" si="2"/>
        <v>0</v>
      </c>
      <c r="I24" s="61">
        <f t="shared" si="3"/>
        <v>2.6688017080330931E-4</v>
      </c>
      <c r="J24" s="46">
        <v>630</v>
      </c>
      <c r="K24" s="46" t="s">
        <v>23</v>
      </c>
      <c r="L24" s="46" t="s">
        <v>78</v>
      </c>
      <c r="M24" s="46"/>
      <c r="N24" s="46"/>
    </row>
    <row r="25" spans="1:14" x14ac:dyDescent="0.35">
      <c r="A25" s="85"/>
      <c r="B25" s="67" t="s">
        <v>32</v>
      </c>
      <c r="C25" s="63">
        <v>1</v>
      </c>
      <c r="D25" s="63">
        <v>4</v>
      </c>
      <c r="E25" s="63">
        <v>0</v>
      </c>
      <c r="F25" s="63">
        <f t="shared" si="0"/>
        <v>5</v>
      </c>
      <c r="G25" s="62">
        <f t="shared" si="1"/>
        <v>2.6688017080330931E-4</v>
      </c>
      <c r="H25" s="62">
        <f t="shared" si="2"/>
        <v>1.0675206832132373E-3</v>
      </c>
      <c r="I25" s="61">
        <f t="shared" si="3"/>
        <v>1.3344008540165466E-3</v>
      </c>
      <c r="J25" s="46">
        <v>640</v>
      </c>
      <c r="K25" s="46" t="s">
        <v>23</v>
      </c>
      <c r="L25" s="46" t="s">
        <v>78</v>
      </c>
      <c r="M25" s="46"/>
      <c r="N25" s="46"/>
    </row>
    <row r="26" spans="1:14" ht="15" customHeight="1" x14ac:dyDescent="0.35">
      <c r="A26" s="86"/>
      <c r="B26" s="67" t="s">
        <v>59</v>
      </c>
      <c r="C26" s="63">
        <v>1</v>
      </c>
      <c r="D26" s="63">
        <v>0</v>
      </c>
      <c r="E26" s="63">
        <v>0</v>
      </c>
      <c r="F26" s="63">
        <f t="shared" si="0"/>
        <v>1</v>
      </c>
      <c r="G26" s="62">
        <f t="shared" si="1"/>
        <v>2.6688017080330931E-4</v>
      </c>
      <c r="H26" s="62">
        <f t="shared" si="2"/>
        <v>0</v>
      </c>
      <c r="I26" s="61">
        <f t="shared" si="3"/>
        <v>2.6688017080330931E-4</v>
      </c>
      <c r="J26" s="46">
        <v>650</v>
      </c>
      <c r="K26" s="46" t="s">
        <v>23</v>
      </c>
      <c r="L26" s="46" t="s">
        <v>78</v>
      </c>
      <c r="M26" s="46"/>
      <c r="N26" s="46"/>
    </row>
    <row r="27" spans="1:14" x14ac:dyDescent="0.35">
      <c r="A27" s="87" t="s">
        <v>60</v>
      </c>
      <c r="B27" s="18" t="s">
        <v>61</v>
      </c>
      <c r="C27" s="58">
        <f>C28+C29+C30+C31</f>
        <v>9</v>
      </c>
      <c r="D27" s="58">
        <f>D28+D29+D30+D31</f>
        <v>22</v>
      </c>
      <c r="E27" s="58">
        <f>E28+E29+E30+E31</f>
        <v>0</v>
      </c>
      <c r="F27" s="58">
        <f t="shared" si="0"/>
        <v>31</v>
      </c>
      <c r="G27" s="57">
        <f t="shared" si="1"/>
        <v>2.4019215372297837E-3</v>
      </c>
      <c r="H27" s="57">
        <f t="shared" si="2"/>
        <v>5.8713637576728048E-3</v>
      </c>
      <c r="I27" s="56">
        <f t="shared" si="3"/>
        <v>8.2732852949025885E-3</v>
      </c>
      <c r="K27" s="46"/>
      <c r="L27" s="46"/>
      <c r="M27" s="46"/>
      <c r="N27" s="46"/>
    </row>
    <row r="28" spans="1:14" x14ac:dyDescent="0.35">
      <c r="A28" s="88"/>
      <c r="B28" s="66" t="s">
        <v>96</v>
      </c>
      <c r="C28" s="63">
        <v>4</v>
      </c>
      <c r="D28" s="63">
        <v>5</v>
      </c>
      <c r="E28" s="63">
        <v>0</v>
      </c>
      <c r="F28" s="63">
        <f t="shared" si="0"/>
        <v>9</v>
      </c>
      <c r="G28" s="62">
        <f t="shared" si="1"/>
        <v>1.0675206832132373E-3</v>
      </c>
      <c r="H28" s="62">
        <f t="shared" si="2"/>
        <v>1.3344008540165466E-3</v>
      </c>
      <c r="I28" s="61">
        <f t="shared" si="3"/>
        <v>2.4019215372297837E-3</v>
      </c>
      <c r="J28" s="46">
        <v>330</v>
      </c>
      <c r="K28" s="46" t="s">
        <v>16</v>
      </c>
      <c r="L28" s="46"/>
      <c r="M28" s="46"/>
      <c r="N28" s="46"/>
    </row>
    <row r="29" spans="1:14" x14ac:dyDescent="0.35">
      <c r="A29" s="88"/>
      <c r="B29" s="66" t="s">
        <v>95</v>
      </c>
      <c r="C29" s="63">
        <v>5</v>
      </c>
      <c r="D29" s="63">
        <v>17</v>
      </c>
      <c r="E29" s="63">
        <v>0</v>
      </c>
      <c r="F29" s="63">
        <f t="shared" si="0"/>
        <v>22</v>
      </c>
      <c r="G29" s="62">
        <f t="shared" si="1"/>
        <v>1.3344008540165466E-3</v>
      </c>
      <c r="H29" s="62">
        <f t="shared" si="2"/>
        <v>4.5369629036562586E-3</v>
      </c>
      <c r="I29" s="61">
        <f t="shared" si="3"/>
        <v>5.8713637576728048E-3</v>
      </c>
      <c r="J29" s="46">
        <v>340</v>
      </c>
      <c r="K29" s="45" t="s">
        <v>16</v>
      </c>
    </row>
    <row r="30" spans="1:14" x14ac:dyDescent="0.35">
      <c r="A30" s="88"/>
      <c r="B30" s="66" t="s">
        <v>62</v>
      </c>
      <c r="C30" s="63">
        <v>0</v>
      </c>
      <c r="D30" s="63">
        <v>0</v>
      </c>
      <c r="E30" s="63">
        <v>0</v>
      </c>
      <c r="F30" s="63">
        <f t="shared" si="0"/>
        <v>0</v>
      </c>
      <c r="G30" s="62">
        <f t="shared" si="1"/>
        <v>0</v>
      </c>
      <c r="H30" s="62">
        <f t="shared" si="2"/>
        <v>0</v>
      </c>
      <c r="I30" s="61">
        <f t="shared" si="3"/>
        <v>0</v>
      </c>
      <c r="K30" s="45" t="s">
        <v>16</v>
      </c>
    </row>
    <row r="31" spans="1:14" x14ac:dyDescent="0.35">
      <c r="A31" s="88"/>
      <c r="B31" s="66" t="s">
        <v>63</v>
      </c>
      <c r="C31" s="63">
        <v>0</v>
      </c>
      <c r="D31" s="63">
        <v>0</v>
      </c>
      <c r="E31" s="63">
        <v>0</v>
      </c>
      <c r="F31" s="63">
        <f t="shared" si="0"/>
        <v>0</v>
      </c>
      <c r="G31" s="62">
        <f t="shared" si="1"/>
        <v>0</v>
      </c>
      <c r="H31" s="62">
        <f t="shared" si="2"/>
        <v>0</v>
      </c>
      <c r="I31" s="61">
        <f t="shared" si="3"/>
        <v>0</v>
      </c>
      <c r="K31" s="45" t="s">
        <v>16</v>
      </c>
    </row>
    <row r="32" spans="1:14" x14ac:dyDescent="0.35">
      <c r="A32" s="88"/>
      <c r="B32" s="23" t="s">
        <v>94</v>
      </c>
      <c r="C32" s="58">
        <f>C33+C34+C35+C36</f>
        <v>6</v>
      </c>
      <c r="D32" s="58">
        <f>D33+D34+D35+D36</f>
        <v>5</v>
      </c>
      <c r="E32" s="58">
        <f>E33+E34+E35+E36</f>
        <v>0</v>
      </c>
      <c r="F32" s="58">
        <f t="shared" si="0"/>
        <v>11</v>
      </c>
      <c r="G32" s="57">
        <f t="shared" si="1"/>
        <v>1.6012810248198558E-3</v>
      </c>
      <c r="H32" s="57">
        <f t="shared" si="2"/>
        <v>1.3344008540165466E-3</v>
      </c>
      <c r="I32" s="56">
        <f t="shared" si="3"/>
        <v>2.9356818788364024E-3</v>
      </c>
    </row>
    <row r="33" spans="1:12" x14ac:dyDescent="0.35">
      <c r="A33" s="88"/>
      <c r="B33" s="65" t="s">
        <v>64</v>
      </c>
      <c r="C33" s="63">
        <v>0</v>
      </c>
      <c r="D33" s="63">
        <v>0</v>
      </c>
      <c r="E33" s="63">
        <v>0</v>
      </c>
      <c r="F33" s="63">
        <f t="shared" si="0"/>
        <v>0</v>
      </c>
      <c r="G33" s="62">
        <f t="shared" si="1"/>
        <v>0</v>
      </c>
      <c r="H33" s="62">
        <f t="shared" si="2"/>
        <v>0</v>
      </c>
      <c r="I33" s="61">
        <f t="shared" si="3"/>
        <v>0</v>
      </c>
      <c r="K33" s="45" t="s">
        <v>16</v>
      </c>
    </row>
    <row r="34" spans="1:12" x14ac:dyDescent="0.35">
      <c r="A34" s="88"/>
      <c r="B34" s="65" t="s">
        <v>93</v>
      </c>
      <c r="C34" s="63">
        <v>5</v>
      </c>
      <c r="D34" s="63">
        <v>5</v>
      </c>
      <c r="E34" s="63">
        <v>0</v>
      </c>
      <c r="F34" s="63">
        <f t="shared" si="0"/>
        <v>10</v>
      </c>
      <c r="G34" s="62">
        <f t="shared" si="1"/>
        <v>1.3344008540165466E-3</v>
      </c>
      <c r="H34" s="62">
        <f t="shared" si="2"/>
        <v>1.3344008540165466E-3</v>
      </c>
      <c r="I34" s="61">
        <f t="shared" si="3"/>
        <v>2.6688017080330933E-3</v>
      </c>
      <c r="J34" s="46">
        <v>360</v>
      </c>
      <c r="K34" s="45" t="s">
        <v>16</v>
      </c>
      <c r="L34"/>
    </row>
    <row r="35" spans="1:12" x14ac:dyDescent="0.35">
      <c r="A35" s="88"/>
      <c r="B35" s="65" t="s">
        <v>65</v>
      </c>
      <c r="C35" s="63">
        <v>0</v>
      </c>
      <c r="D35" s="63">
        <v>0</v>
      </c>
      <c r="E35" s="63">
        <v>0</v>
      </c>
      <c r="F35" s="63">
        <f t="shared" si="0"/>
        <v>0</v>
      </c>
      <c r="G35" s="62">
        <f t="shared" si="1"/>
        <v>0</v>
      </c>
      <c r="H35" s="62">
        <f t="shared" si="2"/>
        <v>0</v>
      </c>
      <c r="I35" s="61">
        <f t="shared" si="3"/>
        <v>0</v>
      </c>
      <c r="K35" s="45" t="s">
        <v>23</v>
      </c>
      <c r="L35"/>
    </row>
    <row r="36" spans="1:12" x14ac:dyDescent="0.35">
      <c r="A36" s="88"/>
      <c r="B36" s="65" t="s">
        <v>66</v>
      </c>
      <c r="C36" s="63">
        <v>1</v>
      </c>
      <c r="D36" s="63">
        <v>0</v>
      </c>
      <c r="E36" s="63">
        <v>0</v>
      </c>
      <c r="F36" s="63">
        <f t="shared" si="0"/>
        <v>1</v>
      </c>
      <c r="G36" s="62">
        <f t="shared" si="1"/>
        <v>2.6688017080330931E-4</v>
      </c>
      <c r="H36" s="62">
        <f t="shared" si="2"/>
        <v>0</v>
      </c>
      <c r="I36" s="61">
        <f t="shared" si="3"/>
        <v>2.6688017080330931E-4</v>
      </c>
      <c r="J36" s="46">
        <v>540</v>
      </c>
      <c r="K36" s="45" t="s">
        <v>23</v>
      </c>
      <c r="L36"/>
    </row>
    <row r="37" spans="1:12" x14ac:dyDescent="0.35">
      <c r="A37" s="88"/>
      <c r="B37" s="23" t="s">
        <v>92</v>
      </c>
      <c r="C37" s="58">
        <f>C38+C39+C40+C41+C42+C43</f>
        <v>45</v>
      </c>
      <c r="D37" s="58">
        <f>D38+D39+D40+D41+D42+D43</f>
        <v>66</v>
      </c>
      <c r="E37" s="58">
        <f>E38+E39+E40+E41+E42+E43</f>
        <v>0</v>
      </c>
      <c r="F37" s="58">
        <f t="shared" si="0"/>
        <v>111</v>
      </c>
      <c r="G37" s="57">
        <f t="shared" si="1"/>
        <v>1.2009607686148919E-2</v>
      </c>
      <c r="H37" s="57">
        <f t="shared" si="2"/>
        <v>1.7614091273018415E-2</v>
      </c>
      <c r="I37" s="56">
        <f t="shared" si="3"/>
        <v>2.9623698959167333E-2</v>
      </c>
      <c r="L37"/>
    </row>
    <row r="38" spans="1:12" x14ac:dyDescent="0.35">
      <c r="A38" s="88"/>
      <c r="B38" s="22" t="s">
        <v>91</v>
      </c>
      <c r="C38" s="63">
        <v>10</v>
      </c>
      <c r="D38" s="63">
        <v>4</v>
      </c>
      <c r="E38" s="63">
        <v>0</v>
      </c>
      <c r="F38" s="63">
        <f t="shared" si="0"/>
        <v>14</v>
      </c>
      <c r="G38" s="62">
        <f t="shared" si="1"/>
        <v>2.6688017080330933E-3</v>
      </c>
      <c r="H38" s="62">
        <f t="shared" si="2"/>
        <v>1.0675206832132373E-3</v>
      </c>
      <c r="I38" s="61">
        <f t="shared" si="3"/>
        <v>3.7363223912463303E-3</v>
      </c>
      <c r="J38" s="46">
        <v>610</v>
      </c>
      <c r="K38" s="45" t="s">
        <v>23</v>
      </c>
      <c r="L38"/>
    </row>
    <row r="39" spans="1:12" x14ac:dyDescent="0.35">
      <c r="A39" s="88"/>
      <c r="B39" s="64" t="s">
        <v>27</v>
      </c>
      <c r="C39" s="63">
        <v>35</v>
      </c>
      <c r="D39" s="63">
        <v>62</v>
      </c>
      <c r="E39" s="63">
        <v>0</v>
      </c>
      <c r="F39" s="63">
        <f t="shared" si="0"/>
        <v>97</v>
      </c>
      <c r="G39" s="62">
        <f t="shared" si="1"/>
        <v>9.3408059781158268E-3</v>
      </c>
      <c r="H39" s="62">
        <f t="shared" si="2"/>
        <v>1.6546570589805177E-2</v>
      </c>
      <c r="I39" s="61">
        <f t="shared" si="3"/>
        <v>2.5887376567921002E-2</v>
      </c>
      <c r="J39" s="46">
        <v>619</v>
      </c>
      <c r="K39" s="45" t="s">
        <v>23</v>
      </c>
      <c r="L39"/>
    </row>
    <row r="40" spans="1:12" x14ac:dyDescent="0.35">
      <c r="A40" s="88"/>
      <c r="B40" s="22" t="s">
        <v>90</v>
      </c>
      <c r="C40" s="63">
        <v>0</v>
      </c>
      <c r="D40" s="63">
        <v>0</v>
      </c>
      <c r="E40" s="63">
        <v>0</v>
      </c>
      <c r="F40" s="63">
        <f t="shared" si="0"/>
        <v>0</v>
      </c>
      <c r="G40" s="62">
        <f t="shared" si="1"/>
        <v>0</v>
      </c>
      <c r="H40" s="62">
        <f t="shared" si="2"/>
        <v>0</v>
      </c>
      <c r="I40" s="61">
        <f t="shared" si="3"/>
        <v>0</v>
      </c>
      <c r="K40" s="45" t="s">
        <v>23</v>
      </c>
      <c r="L40"/>
    </row>
    <row r="41" spans="1:12" x14ac:dyDescent="0.35">
      <c r="A41" s="88"/>
      <c r="B41" s="22" t="s">
        <v>67</v>
      </c>
      <c r="C41" s="63">
        <v>0</v>
      </c>
      <c r="D41" s="63">
        <v>0</v>
      </c>
      <c r="E41" s="63">
        <v>0</v>
      </c>
      <c r="F41" s="63">
        <f t="shared" si="0"/>
        <v>0</v>
      </c>
      <c r="G41" s="62">
        <f t="shared" si="1"/>
        <v>0</v>
      </c>
      <c r="H41" s="62">
        <f t="shared" si="2"/>
        <v>0</v>
      </c>
      <c r="I41" s="61">
        <f t="shared" si="3"/>
        <v>0</v>
      </c>
      <c r="K41" s="45" t="s">
        <v>23</v>
      </c>
      <c r="L41"/>
    </row>
    <row r="42" spans="1:12" x14ac:dyDescent="0.35">
      <c r="A42" s="88"/>
      <c r="B42" s="22" t="s">
        <v>68</v>
      </c>
      <c r="C42" s="63">
        <v>0</v>
      </c>
      <c r="D42" s="63">
        <v>0</v>
      </c>
      <c r="E42" s="63">
        <v>0</v>
      </c>
      <c r="F42" s="63">
        <f t="shared" si="0"/>
        <v>0</v>
      </c>
      <c r="G42" s="62">
        <f t="shared" si="1"/>
        <v>0</v>
      </c>
      <c r="H42" s="62">
        <f t="shared" si="2"/>
        <v>0</v>
      </c>
      <c r="I42" s="61">
        <f t="shared" si="3"/>
        <v>0</v>
      </c>
      <c r="K42" s="45" t="s">
        <v>23</v>
      </c>
      <c r="L42"/>
    </row>
    <row r="43" spans="1:12" x14ac:dyDescent="0.35">
      <c r="A43" s="88"/>
      <c r="B43" s="22" t="s">
        <v>69</v>
      </c>
      <c r="C43" s="63">
        <v>0</v>
      </c>
      <c r="D43" s="63">
        <v>0</v>
      </c>
      <c r="E43" s="63">
        <v>0</v>
      </c>
      <c r="F43" s="63">
        <f t="shared" si="0"/>
        <v>0</v>
      </c>
      <c r="G43" s="62">
        <f t="shared" si="1"/>
        <v>0</v>
      </c>
      <c r="H43" s="62">
        <f t="shared" si="2"/>
        <v>0</v>
      </c>
      <c r="I43" s="61">
        <f t="shared" si="3"/>
        <v>0</v>
      </c>
      <c r="K43" s="45" t="s">
        <v>23</v>
      </c>
      <c r="L43"/>
    </row>
    <row r="44" spans="1:12" x14ac:dyDescent="0.35">
      <c r="A44" s="88"/>
      <c r="B44" s="24" t="s">
        <v>70</v>
      </c>
      <c r="C44" s="58">
        <f>C45+C46+C47</f>
        <v>12</v>
      </c>
      <c r="D44" s="58">
        <f>D45+D46+D47</f>
        <v>20</v>
      </c>
      <c r="E44" s="58">
        <f>E45+E46+E47</f>
        <v>0</v>
      </c>
      <c r="F44" s="58">
        <f t="shared" si="0"/>
        <v>32</v>
      </c>
      <c r="G44" s="57">
        <f t="shared" si="1"/>
        <v>3.2025620496397116E-3</v>
      </c>
      <c r="H44" s="57">
        <f t="shared" si="2"/>
        <v>5.3376034160661865E-3</v>
      </c>
      <c r="I44" s="56">
        <f t="shared" si="3"/>
        <v>8.5401654657058981E-3</v>
      </c>
      <c r="L44"/>
    </row>
    <row r="45" spans="1:12" x14ac:dyDescent="0.35">
      <c r="A45" s="88"/>
      <c r="B45" s="22" t="s">
        <v>29</v>
      </c>
      <c r="C45" s="63">
        <v>12</v>
      </c>
      <c r="D45" s="63">
        <v>19</v>
      </c>
      <c r="E45" s="63">
        <v>0</v>
      </c>
      <c r="F45" s="63">
        <f t="shared" si="0"/>
        <v>31</v>
      </c>
      <c r="G45" s="62">
        <f t="shared" si="1"/>
        <v>3.2025620496397116E-3</v>
      </c>
      <c r="H45" s="62">
        <f t="shared" si="2"/>
        <v>5.0707232452628769E-3</v>
      </c>
      <c r="I45" s="61">
        <f t="shared" si="3"/>
        <v>8.2732852949025885E-3</v>
      </c>
      <c r="J45" s="46">
        <v>810</v>
      </c>
      <c r="K45" s="45" t="s">
        <v>79</v>
      </c>
      <c r="L45"/>
    </row>
    <row r="46" spans="1:12" x14ac:dyDescent="0.35">
      <c r="A46" s="88"/>
      <c r="B46" s="22" t="s">
        <v>89</v>
      </c>
      <c r="C46" s="63">
        <v>0</v>
      </c>
      <c r="D46" s="63">
        <v>1</v>
      </c>
      <c r="E46" s="63">
        <v>0</v>
      </c>
      <c r="F46" s="63">
        <f t="shared" si="0"/>
        <v>1</v>
      </c>
      <c r="G46" s="62">
        <f t="shared" si="1"/>
        <v>0</v>
      </c>
      <c r="H46" s="62">
        <f t="shared" si="2"/>
        <v>2.6688017080330931E-4</v>
      </c>
      <c r="I46" s="61">
        <f t="shared" si="3"/>
        <v>2.6688017080330931E-4</v>
      </c>
      <c r="K46" s="45" t="s">
        <v>79</v>
      </c>
      <c r="L46"/>
    </row>
    <row r="47" spans="1:12" x14ac:dyDescent="0.35">
      <c r="A47" s="88"/>
      <c r="B47" s="22" t="s">
        <v>71</v>
      </c>
      <c r="C47" s="63">
        <v>0</v>
      </c>
      <c r="D47" s="63">
        <v>0</v>
      </c>
      <c r="E47" s="63">
        <v>0</v>
      </c>
      <c r="F47" s="63">
        <f t="shared" si="0"/>
        <v>0</v>
      </c>
      <c r="G47" s="62">
        <f t="shared" si="1"/>
        <v>0</v>
      </c>
      <c r="H47" s="62">
        <f t="shared" si="2"/>
        <v>0</v>
      </c>
      <c r="I47" s="61">
        <f t="shared" si="3"/>
        <v>0</v>
      </c>
      <c r="J47" s="46">
        <v>830</v>
      </c>
      <c r="K47" s="45" t="s">
        <v>79</v>
      </c>
      <c r="L47"/>
    </row>
    <row r="48" spans="1:12" x14ac:dyDescent="0.35">
      <c r="A48" s="89"/>
      <c r="B48" s="60" t="s">
        <v>72</v>
      </c>
      <c r="C48" s="59">
        <f>SUM(C2+C9+C14+C16+C20+C23+C27+C32+C37+C44)</f>
        <v>1844</v>
      </c>
      <c r="D48" s="59">
        <f>SUM(D2+D9+D14+D16+D20+D23+D27+D32+D37+D44)</f>
        <v>1903</v>
      </c>
      <c r="E48" s="59">
        <f>E3+E4+E5+E6+E10+E11+E12+E13+E15+E17+E18+E19+E21+E22+E24+E25+E26+E28+E29+E30+E31+E33+E34+E35+E36+E38+E39+E40+E41+E42+E43+E45+E46+E47</f>
        <v>0</v>
      </c>
      <c r="F48" s="58">
        <f t="shared" si="0"/>
        <v>3747</v>
      </c>
      <c r="G48" s="57">
        <f>SUM(G44+G37+G32+G27+G23+G20+G16+G14+G9+G2)</f>
        <v>0.49212703496130239</v>
      </c>
      <c r="H48" s="57">
        <f>SUM(H44+H37+H32+H27+H23+H20+H16+H14+H9+H2)</f>
        <v>0.50787296503869761</v>
      </c>
      <c r="I48" s="56">
        <f>SUM(I44+I37+I32+I27+I23+I20+I16+I14+I9+I2)</f>
        <v>1</v>
      </c>
      <c r="L48"/>
    </row>
    <row r="49" spans="2:12" ht="15" thickBot="1" x14ac:dyDescent="0.4"/>
    <row r="50" spans="2:12" ht="15" thickBot="1" x14ac:dyDescent="0.4">
      <c r="B50" s="27" t="s">
        <v>23</v>
      </c>
      <c r="C50" s="55">
        <f>F36+F38+F39+F40+F41+F24+F25+F26+F22+F42+F43+F35</f>
        <v>120</v>
      </c>
      <c r="D50" s="54">
        <f>C50/F48</f>
        <v>3.2025620496397116E-2</v>
      </c>
      <c r="G50"/>
      <c r="H50"/>
      <c r="I50"/>
      <c r="K50"/>
      <c r="L50"/>
    </row>
    <row r="51" spans="2:12" ht="15" thickBot="1" x14ac:dyDescent="0.4">
      <c r="B51" s="27" t="s">
        <v>73</v>
      </c>
      <c r="C51" s="55">
        <f>F45+F46+F47</f>
        <v>32</v>
      </c>
      <c r="D51" s="54">
        <f>C51/F48</f>
        <v>8.5401654657058981E-3</v>
      </c>
      <c r="G51"/>
      <c r="H51"/>
      <c r="I51"/>
      <c r="K51"/>
      <c r="L51"/>
    </row>
    <row r="52" spans="2:12" ht="15" thickBot="1" x14ac:dyDescent="0.4"/>
    <row r="53" spans="2:12" x14ac:dyDescent="0.35">
      <c r="B53" s="29" t="s">
        <v>49</v>
      </c>
      <c r="C53" s="53">
        <f>$F$3+$F$4+$F$5+$F$6+$F$10+$F$11+$F$15+$F$17+$F$12+$F$13+$F$18+$F$19+$F$8+$F$7</f>
        <v>3554</v>
      </c>
      <c r="D53" s="52">
        <f>C53/F48</f>
        <v>0.94849212703496133</v>
      </c>
      <c r="G53"/>
      <c r="H53"/>
      <c r="I53"/>
      <c r="K53"/>
      <c r="L53"/>
    </row>
    <row r="54" spans="2:12" x14ac:dyDescent="0.35">
      <c r="B54" s="31" t="s">
        <v>56</v>
      </c>
      <c r="C54" s="51">
        <f>F21+F22</f>
        <v>1</v>
      </c>
      <c r="D54" s="50">
        <f>C54/F48</f>
        <v>2.6688017080330931E-4</v>
      </c>
      <c r="G54"/>
      <c r="H54"/>
      <c r="I54"/>
      <c r="K54"/>
      <c r="L54"/>
    </row>
    <row r="55" spans="2:12" x14ac:dyDescent="0.35">
      <c r="B55" s="31" t="s">
        <v>74</v>
      </c>
      <c r="C55" s="51">
        <f>F24+F25+F26</f>
        <v>7</v>
      </c>
      <c r="D55" s="50">
        <f>C55/F48</f>
        <v>1.8681611956231651E-3</v>
      </c>
      <c r="G55"/>
      <c r="H55"/>
      <c r="I55"/>
      <c r="K55"/>
      <c r="L55"/>
    </row>
    <row r="56" spans="2:12" ht="15" thickBot="1" x14ac:dyDescent="0.4">
      <c r="B56" s="33" t="s">
        <v>60</v>
      </c>
      <c r="C56" s="49">
        <f>F27+F32+F37+F44</f>
        <v>185</v>
      </c>
      <c r="D56" s="48">
        <f>C56/F48</f>
        <v>4.9372831598612221E-2</v>
      </c>
    </row>
    <row r="57" spans="2:12" ht="15" thickBot="1" x14ac:dyDescent="0.4">
      <c r="B57" s="33" t="s">
        <v>75</v>
      </c>
      <c r="C57" s="49">
        <f>SUM(C53:C56)</f>
        <v>3747</v>
      </c>
      <c r="D57" s="48">
        <f>SUM(D53:D56)</f>
        <v>1</v>
      </c>
    </row>
  </sheetData>
  <mergeCells count="5">
    <mergeCell ref="A1:B1"/>
    <mergeCell ref="A3:A19"/>
    <mergeCell ref="A20:A22"/>
    <mergeCell ref="A23:A26"/>
    <mergeCell ref="A27:A4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57"/>
  <sheetViews>
    <sheetView showGridLines="0" tabSelected="1" zoomScale="75" zoomScaleNormal="75" workbookViewId="0">
      <selection activeCell="P7" sqref="P7"/>
    </sheetView>
  </sheetViews>
  <sheetFormatPr defaultColWidth="8.90625" defaultRowHeight="14" x14ac:dyDescent="0.3"/>
  <cols>
    <col min="1" max="1" width="15.54296875" style="20" customWidth="1"/>
    <col min="2" max="2" width="62.08984375" style="20" customWidth="1"/>
    <col min="3" max="3" width="9.08984375" style="20" bestFit="1" customWidth="1"/>
    <col min="4" max="4" width="8" style="20" bestFit="1" customWidth="1"/>
    <col min="5" max="5" width="11.08984375" style="20" bestFit="1" customWidth="1"/>
    <col min="6" max="6" width="7" style="20" bestFit="1" customWidth="1"/>
    <col min="7" max="7" width="12.08984375" style="26" customWidth="1"/>
    <col min="8" max="8" width="10.08984375" style="26" bestFit="1" customWidth="1"/>
    <col min="9" max="9" width="9.90625" style="26" bestFit="1" customWidth="1"/>
    <col min="10" max="10" width="1.453125" style="35" customWidth="1"/>
    <col min="11" max="12" width="1.453125" style="36" customWidth="1"/>
    <col min="13" max="13" width="1.453125" style="20" customWidth="1"/>
    <col min="14" max="14" width="32.1796875" style="20" bestFit="1" customWidth="1"/>
    <col min="15" max="15" width="35.08984375" style="20" customWidth="1"/>
    <col min="16" max="16384" width="8.90625" style="20"/>
  </cols>
  <sheetData>
    <row r="1" spans="1:15" ht="15" customHeight="1" thickBot="1" x14ac:dyDescent="0.35">
      <c r="A1" s="90" t="s">
        <v>87</v>
      </c>
      <c r="B1" s="91"/>
      <c r="C1" s="3" t="s">
        <v>41</v>
      </c>
      <c r="D1" s="3" t="s">
        <v>42</v>
      </c>
      <c r="E1" s="3" t="s">
        <v>43</v>
      </c>
      <c r="F1" s="3" t="s">
        <v>44</v>
      </c>
      <c r="G1" s="4" t="s">
        <v>45</v>
      </c>
      <c r="H1" s="4" t="s">
        <v>46</v>
      </c>
      <c r="I1" s="4" t="s">
        <v>47</v>
      </c>
    </row>
    <row r="2" spans="1:15" ht="15" customHeight="1" thickBot="1" x14ac:dyDescent="0.4">
      <c r="A2" s="5"/>
      <c r="B2" s="6" t="s">
        <v>48</v>
      </c>
      <c r="C2" s="7">
        <f>SUM(C3:C8)</f>
        <v>48</v>
      </c>
      <c r="D2" s="7">
        <f>D3+D4+D5+D6+D7+D8</f>
        <v>48</v>
      </c>
      <c r="E2" s="7">
        <v>0</v>
      </c>
      <c r="F2" s="7">
        <f t="shared" ref="F2:F16" si="0">SUM(C2:E2)</f>
        <v>96</v>
      </c>
      <c r="G2" s="8">
        <f t="shared" ref="G2:G48" si="1">IFERROR(SUM(C2/$F$48),0)</f>
        <v>0.44036697247706424</v>
      </c>
      <c r="H2" s="8">
        <f t="shared" ref="H2:H48" si="2">IFERROR(SUM(D2/$F$48),0)</f>
        <v>0.44036697247706424</v>
      </c>
      <c r="I2" s="8">
        <f t="shared" ref="I2:I48" si="3">IFERROR(SUM(F2/$F$48),0)</f>
        <v>0.88073394495412849</v>
      </c>
      <c r="N2" s="41" t="s">
        <v>80</v>
      </c>
      <c r="O2" s="42" t="s">
        <v>11</v>
      </c>
    </row>
    <row r="3" spans="1:15" ht="15" customHeight="1" x14ac:dyDescent="0.3">
      <c r="A3" s="92" t="s">
        <v>49</v>
      </c>
      <c r="B3" s="9" t="s">
        <v>13</v>
      </c>
      <c r="C3" s="10">
        <f>COUNTIFS('Data Sheet'!$A:$A,'Schools Summary'!$O$2,'Data Sheet'!$H:$H,'Schools Summary'!$B3,'Data Sheet'!$E:$E,"F")</f>
        <v>2</v>
      </c>
      <c r="D3" s="10">
        <f>COUNTIFS('Data Sheet'!$A:$A,'Schools Summary'!$O$2,'Data Sheet'!$H:$H,'Schools Summary'!$B3,'Data Sheet'!$E:$E,"m")</f>
        <v>4</v>
      </c>
      <c r="E3" s="10">
        <v>0</v>
      </c>
      <c r="F3" s="10">
        <f t="shared" si="0"/>
        <v>6</v>
      </c>
      <c r="G3" s="11">
        <f t="shared" si="1"/>
        <v>1.834862385321101E-2</v>
      </c>
      <c r="H3" s="11">
        <f t="shared" si="2"/>
        <v>3.669724770642202E-2</v>
      </c>
      <c r="I3" s="11">
        <f t="shared" si="3"/>
        <v>5.5045871559633031E-2</v>
      </c>
      <c r="J3" s="35">
        <v>210</v>
      </c>
      <c r="K3" s="35" t="s">
        <v>16</v>
      </c>
      <c r="L3" s="35" t="s">
        <v>76</v>
      </c>
      <c r="M3" s="35"/>
    </row>
    <row r="4" spans="1:15" ht="15" customHeight="1" x14ac:dyDescent="0.3">
      <c r="A4" s="93"/>
      <c r="B4" s="9" t="s">
        <v>18</v>
      </c>
      <c r="C4" s="10">
        <f>COUNTIFS('Data Sheet'!$A:$A,'Schools Summary'!$O$2,'Data Sheet'!$H:$H,'Schools Summary'!$B4,'Data Sheet'!$E:$E,"F")</f>
        <v>10</v>
      </c>
      <c r="D4" s="10">
        <f>COUNTIFS('Data Sheet'!$A:$A,'Schools Summary'!$O$2,'Data Sheet'!$H:$H,'Schools Summary'!$B4,'Data Sheet'!$E:$E,"m")</f>
        <v>10</v>
      </c>
      <c r="E4" s="10">
        <v>0</v>
      </c>
      <c r="F4" s="10">
        <f t="shared" ref="F4:F8" si="4">SUM(C4:E4)</f>
        <v>20</v>
      </c>
      <c r="G4" s="11">
        <f t="shared" si="1"/>
        <v>9.1743119266055051E-2</v>
      </c>
      <c r="H4" s="11">
        <f t="shared" si="2"/>
        <v>9.1743119266055051E-2</v>
      </c>
      <c r="I4" s="11">
        <f t="shared" si="3"/>
        <v>0.1834862385321101</v>
      </c>
      <c r="J4" s="35">
        <v>220</v>
      </c>
      <c r="K4" s="35" t="s">
        <v>16</v>
      </c>
      <c r="L4" s="35" t="s">
        <v>76</v>
      </c>
      <c r="M4" s="35"/>
    </row>
    <row r="5" spans="1:15" ht="15" customHeight="1" x14ac:dyDescent="0.3">
      <c r="A5" s="93"/>
      <c r="B5" s="9" t="s">
        <v>19</v>
      </c>
      <c r="C5" s="10">
        <f>COUNTIFS('Data Sheet'!$A:$A,'Schools Summary'!$O$2,'Data Sheet'!$H:$H,'Schools Summary'!$B5,'Data Sheet'!$E:$E,"F")</f>
        <v>34</v>
      </c>
      <c r="D5" s="10">
        <f>COUNTIFS('Data Sheet'!$A:$A,'Schools Summary'!$O$2,'Data Sheet'!$H:$H,'Schools Summary'!$B5,'Data Sheet'!$E:$E,"m")</f>
        <v>33</v>
      </c>
      <c r="E5" s="10">
        <v>0</v>
      </c>
      <c r="F5" s="10">
        <f t="shared" si="4"/>
        <v>67</v>
      </c>
      <c r="G5" s="11">
        <f t="shared" si="1"/>
        <v>0.31192660550458717</v>
      </c>
      <c r="H5" s="11">
        <f t="shared" si="2"/>
        <v>0.30275229357798167</v>
      </c>
      <c r="I5" s="11">
        <f t="shared" si="3"/>
        <v>0.61467889908256879</v>
      </c>
      <c r="J5" s="35">
        <v>230</v>
      </c>
      <c r="K5" s="35" t="s">
        <v>16</v>
      </c>
      <c r="L5" s="35" t="s">
        <v>76</v>
      </c>
      <c r="M5" s="35"/>
    </row>
    <row r="6" spans="1:15" ht="15" customHeight="1" x14ac:dyDescent="0.3">
      <c r="A6" s="93"/>
      <c r="B6" s="12" t="s">
        <v>40</v>
      </c>
      <c r="C6" s="10">
        <f>COUNTIFS('Data Sheet'!$A:$A,'Schools Summary'!$O$2,'Data Sheet'!$H:$H,'Schools Summary'!$B6,'Data Sheet'!$E:$E,"F")</f>
        <v>1</v>
      </c>
      <c r="D6" s="10">
        <f>COUNTIFS('Data Sheet'!$A:$A,'Schools Summary'!$O$2,'Data Sheet'!$H:$H,'Schools Summary'!$B6,'Data Sheet'!$E:$E,"m")</f>
        <v>0</v>
      </c>
      <c r="E6" s="10">
        <v>0</v>
      </c>
      <c r="F6" s="10">
        <f t="shared" si="4"/>
        <v>1</v>
      </c>
      <c r="G6" s="11">
        <f t="shared" si="1"/>
        <v>9.1743119266055051E-3</v>
      </c>
      <c r="H6" s="11">
        <f t="shared" si="2"/>
        <v>0</v>
      </c>
      <c r="I6" s="11">
        <f t="shared" si="3"/>
        <v>9.1743119266055051E-3</v>
      </c>
      <c r="J6" s="35">
        <v>270</v>
      </c>
      <c r="K6" s="35" t="s">
        <v>16</v>
      </c>
      <c r="L6" s="35" t="s">
        <v>76</v>
      </c>
      <c r="M6" s="35"/>
    </row>
    <row r="7" spans="1:15" ht="15" customHeight="1" x14ac:dyDescent="0.3">
      <c r="A7" s="93"/>
      <c r="B7" s="9" t="s">
        <v>50</v>
      </c>
      <c r="C7" s="10">
        <f>COUNTIFS('Data Sheet'!$A:$A,'Schools Summary'!$O$2,'Data Sheet'!$H:$H,'Schools Summary'!$B7,'Data Sheet'!$E:$E,"F")</f>
        <v>0</v>
      </c>
      <c r="D7" s="10">
        <f>COUNTIFS('Data Sheet'!$A:$A,'Schools Summary'!$O$2,'Data Sheet'!$H:$H,'Schools Summary'!$B7,'Data Sheet'!$E:$E,"m")</f>
        <v>0</v>
      </c>
      <c r="E7" s="10">
        <v>0</v>
      </c>
      <c r="F7" s="10">
        <f t="shared" si="4"/>
        <v>0</v>
      </c>
      <c r="G7" s="11">
        <f t="shared" si="1"/>
        <v>0</v>
      </c>
      <c r="H7" s="11">
        <f t="shared" si="2"/>
        <v>0</v>
      </c>
      <c r="I7" s="11">
        <f t="shared" si="3"/>
        <v>0</v>
      </c>
      <c r="J7" s="35">
        <v>290</v>
      </c>
      <c r="K7" s="35" t="s">
        <v>16</v>
      </c>
      <c r="L7" s="35" t="s">
        <v>76</v>
      </c>
      <c r="M7" s="35"/>
    </row>
    <row r="8" spans="1:15" ht="15" customHeight="1" x14ac:dyDescent="0.3">
      <c r="A8" s="93"/>
      <c r="B8" s="12" t="s">
        <v>30</v>
      </c>
      <c r="C8" s="10">
        <f>COUNTIFS('Data Sheet'!$A:$A,'Schools Summary'!$O$2,'Data Sheet'!$H:$H,'Schools Summary'!$B8,'Data Sheet'!$E:$E,"F")</f>
        <v>1</v>
      </c>
      <c r="D8" s="10">
        <f>COUNTIFS('Data Sheet'!$A:$A,'Schools Summary'!$O$2,'Data Sheet'!$H:$H,'Schools Summary'!$B8,'Data Sheet'!$E:$E,"m")</f>
        <v>1</v>
      </c>
      <c r="E8" s="10">
        <v>0</v>
      </c>
      <c r="F8" s="10">
        <f t="shared" si="4"/>
        <v>2</v>
      </c>
      <c r="G8" s="11">
        <f t="shared" si="1"/>
        <v>9.1743119266055051E-3</v>
      </c>
      <c r="H8" s="11">
        <f t="shared" si="2"/>
        <v>9.1743119266055051E-3</v>
      </c>
      <c r="I8" s="11">
        <f t="shared" si="3"/>
        <v>1.834862385321101E-2</v>
      </c>
      <c r="J8" s="35">
        <v>280</v>
      </c>
      <c r="K8" s="35" t="s">
        <v>16</v>
      </c>
      <c r="L8" s="35" t="s">
        <v>76</v>
      </c>
      <c r="M8" s="35"/>
    </row>
    <row r="9" spans="1:15" ht="15" customHeight="1" x14ac:dyDescent="0.3">
      <c r="A9" s="93"/>
      <c r="B9" s="13" t="s">
        <v>51</v>
      </c>
      <c r="C9" s="14">
        <f>C10+C11+C12+C13</f>
        <v>3</v>
      </c>
      <c r="D9" s="14">
        <f>D10+D11+D12+D13</f>
        <v>0</v>
      </c>
      <c r="E9" s="14">
        <f>E10+E11+E12+E13</f>
        <v>0</v>
      </c>
      <c r="F9" s="14">
        <f t="shared" si="0"/>
        <v>3</v>
      </c>
      <c r="G9" s="15">
        <f t="shared" si="1"/>
        <v>2.7522935779816515E-2</v>
      </c>
      <c r="H9" s="15">
        <f t="shared" si="2"/>
        <v>0</v>
      </c>
      <c r="I9" s="15">
        <f t="shared" si="3"/>
        <v>2.7522935779816515E-2</v>
      </c>
      <c r="K9" s="35"/>
      <c r="L9" s="35"/>
      <c r="M9" s="35"/>
    </row>
    <row r="10" spans="1:15" ht="15" customHeight="1" x14ac:dyDescent="0.3">
      <c r="A10" s="93"/>
      <c r="B10" s="16" t="s">
        <v>24</v>
      </c>
      <c r="C10" s="10">
        <f>COUNTIFS('Data Sheet'!$A:$A,'Schools Summary'!$O$2,'Data Sheet'!$H:$H,'Schools Summary'!$B10,'Data Sheet'!$E:$E,"F")</f>
        <v>3</v>
      </c>
      <c r="D10" s="10">
        <f>COUNTIFS('Data Sheet'!$A:$A,'Schools Summary'!$O$2,'Data Sheet'!$H:$H,'Schools Summary'!$B10,'Data Sheet'!$E:$E,"m")</f>
        <v>0</v>
      </c>
      <c r="E10" s="10">
        <v>0</v>
      </c>
      <c r="F10" s="10">
        <f t="shared" si="0"/>
        <v>3</v>
      </c>
      <c r="G10" s="17">
        <f t="shared" si="1"/>
        <v>2.7522935779816515E-2</v>
      </c>
      <c r="H10" s="17">
        <f t="shared" si="2"/>
        <v>0</v>
      </c>
      <c r="I10" s="17">
        <f t="shared" si="3"/>
        <v>2.7522935779816515E-2</v>
      </c>
      <c r="J10" s="35">
        <v>410</v>
      </c>
      <c r="K10" s="35" t="s">
        <v>16</v>
      </c>
      <c r="L10" s="35" t="s">
        <v>76</v>
      </c>
      <c r="M10" s="35"/>
    </row>
    <row r="11" spans="1:15" ht="15" customHeight="1" x14ac:dyDescent="0.3">
      <c r="A11" s="93"/>
      <c r="B11" s="12" t="s">
        <v>39</v>
      </c>
      <c r="C11" s="10">
        <f>COUNTIFS('Data Sheet'!$A:$A,'Schools Summary'!$O$2,'Data Sheet'!$H:$H,'Schools Summary'!$B11,'Data Sheet'!$E:$E,"F")</f>
        <v>0</v>
      </c>
      <c r="D11" s="10">
        <f>COUNTIFS('Data Sheet'!$A:$A,'Schools Summary'!$O$2,'Data Sheet'!$H:$H,'Schools Summary'!$B11,'Data Sheet'!$E:$E,"m")</f>
        <v>0</v>
      </c>
      <c r="E11" s="10">
        <v>0</v>
      </c>
      <c r="F11" s="10">
        <f t="shared" ref="F11:F14" si="5">SUM(C11:E11)</f>
        <v>0</v>
      </c>
      <c r="G11" s="17">
        <f t="shared" si="1"/>
        <v>0</v>
      </c>
      <c r="H11" s="17">
        <f t="shared" si="2"/>
        <v>0</v>
      </c>
      <c r="I11" s="17">
        <f t="shared" si="3"/>
        <v>0</v>
      </c>
      <c r="J11" s="35">
        <v>430</v>
      </c>
      <c r="K11" s="35" t="s">
        <v>16</v>
      </c>
      <c r="L11" s="35" t="s">
        <v>76</v>
      </c>
      <c r="M11" s="35"/>
    </row>
    <row r="12" spans="1:15" ht="15" customHeight="1" x14ac:dyDescent="0.3">
      <c r="A12" s="94"/>
      <c r="B12" s="16" t="s">
        <v>26</v>
      </c>
      <c r="C12" s="10">
        <f>COUNTIFS('Data Sheet'!$A:$A,'Schools Summary'!$O$2,'Data Sheet'!$H:$H,'Schools Summary'!$B12,'Data Sheet'!$E:$E,"F")</f>
        <v>0</v>
      </c>
      <c r="D12" s="10">
        <f>COUNTIFS('Data Sheet'!$A:$A,'Schools Summary'!$O$2,'Data Sheet'!$H:$H,'Schools Summary'!$B12,'Data Sheet'!$E:$E,"m")</f>
        <v>0</v>
      </c>
      <c r="E12" s="10">
        <v>0</v>
      </c>
      <c r="F12" s="10">
        <f t="shared" si="5"/>
        <v>0</v>
      </c>
      <c r="G12" s="17">
        <f t="shared" si="1"/>
        <v>0</v>
      </c>
      <c r="H12" s="17">
        <f t="shared" si="2"/>
        <v>0</v>
      </c>
      <c r="I12" s="17">
        <f t="shared" si="3"/>
        <v>0</v>
      </c>
      <c r="J12" s="35">
        <v>450</v>
      </c>
      <c r="K12" s="35" t="s">
        <v>16</v>
      </c>
      <c r="L12" s="35" t="s">
        <v>76</v>
      </c>
      <c r="M12" s="35"/>
    </row>
    <row r="13" spans="1:15" ht="15" customHeight="1" x14ac:dyDescent="0.3">
      <c r="A13" s="94"/>
      <c r="B13" s="16" t="s">
        <v>52</v>
      </c>
      <c r="C13" s="10">
        <f>COUNTIFS('Data Sheet'!$A:$A,'Schools Summary'!$O$2,'Data Sheet'!$H:$H,'Schools Summary'!$B13,'Data Sheet'!$E:$E,"F")</f>
        <v>0</v>
      </c>
      <c r="D13" s="10">
        <f>COUNTIFS('Data Sheet'!$A:$A,'Schools Summary'!$O$2,'Data Sheet'!$H:$H,'Schools Summary'!$B13,'Data Sheet'!$E:$E,"m")</f>
        <v>0</v>
      </c>
      <c r="E13" s="10">
        <v>0</v>
      </c>
      <c r="F13" s="10">
        <f t="shared" si="5"/>
        <v>0</v>
      </c>
      <c r="G13" s="17">
        <f t="shared" si="1"/>
        <v>0</v>
      </c>
      <c r="H13" s="17">
        <f t="shared" si="2"/>
        <v>0</v>
      </c>
      <c r="I13" s="17">
        <f t="shared" si="3"/>
        <v>0</v>
      </c>
      <c r="K13" s="35" t="s">
        <v>16</v>
      </c>
      <c r="L13" s="35" t="s">
        <v>76</v>
      </c>
      <c r="M13" s="35"/>
    </row>
    <row r="14" spans="1:15" ht="15" customHeight="1" x14ac:dyDescent="0.3">
      <c r="A14" s="94"/>
      <c r="B14" s="18" t="s">
        <v>20</v>
      </c>
      <c r="C14" s="14">
        <f>SUM(C15)</f>
        <v>1</v>
      </c>
      <c r="D14" s="14">
        <f>D15</f>
        <v>4</v>
      </c>
      <c r="E14" s="14">
        <f>E15</f>
        <v>0</v>
      </c>
      <c r="F14" s="14">
        <f t="shared" si="5"/>
        <v>5</v>
      </c>
      <c r="G14" s="15">
        <f t="shared" si="1"/>
        <v>9.1743119266055051E-3</v>
      </c>
      <c r="H14" s="15">
        <f t="shared" si="2"/>
        <v>3.669724770642202E-2</v>
      </c>
      <c r="I14" s="8">
        <f t="shared" si="3"/>
        <v>4.5871559633027525E-2</v>
      </c>
      <c r="K14" s="35"/>
      <c r="L14" s="35"/>
      <c r="M14" s="35"/>
    </row>
    <row r="15" spans="1:15" ht="15" customHeight="1" x14ac:dyDescent="0.3">
      <c r="A15" s="94"/>
      <c r="B15" s="16" t="s">
        <v>20</v>
      </c>
      <c r="C15" s="10">
        <f>COUNTIFS('Data Sheet'!$A:$A,'Schools Summary'!$O$2,'Data Sheet'!$H:$H,'Schools Summary'!$B15,'Data Sheet'!$E:$E,"F")</f>
        <v>1</v>
      </c>
      <c r="D15" s="10">
        <f>COUNTIFS('Data Sheet'!$A:$A,'Schools Summary'!$O$2,'Data Sheet'!$H:$H,'Schools Summary'!$B15,'Data Sheet'!$E:$E,"m")</f>
        <v>4</v>
      </c>
      <c r="E15" s="10">
        <v>0</v>
      </c>
      <c r="F15" s="10">
        <f>SUM(C15:E15)</f>
        <v>5</v>
      </c>
      <c r="G15" s="17">
        <f t="shared" si="1"/>
        <v>9.1743119266055051E-3</v>
      </c>
      <c r="H15" s="17">
        <f t="shared" si="2"/>
        <v>3.669724770642202E-2</v>
      </c>
      <c r="I15" s="11">
        <f t="shared" si="3"/>
        <v>4.5871559633027525E-2</v>
      </c>
      <c r="J15" s="35">
        <v>310</v>
      </c>
      <c r="K15" s="35" t="s">
        <v>16</v>
      </c>
      <c r="L15" s="35" t="s">
        <v>76</v>
      </c>
      <c r="M15" s="35"/>
    </row>
    <row r="16" spans="1:15" ht="15" customHeight="1" x14ac:dyDescent="0.3">
      <c r="A16" s="94"/>
      <c r="B16" s="18" t="s">
        <v>53</v>
      </c>
      <c r="C16" s="14">
        <f>C17+C18+C19</f>
        <v>0</v>
      </c>
      <c r="D16" s="14">
        <f>D17+D18+D19</f>
        <v>0</v>
      </c>
      <c r="E16" s="14">
        <f>E17+E18+E19</f>
        <v>0</v>
      </c>
      <c r="F16" s="14">
        <f t="shared" si="0"/>
        <v>0</v>
      </c>
      <c r="G16" s="15">
        <f t="shared" si="1"/>
        <v>0</v>
      </c>
      <c r="H16" s="15">
        <f t="shared" si="2"/>
        <v>0</v>
      </c>
      <c r="I16" s="8">
        <f t="shared" si="3"/>
        <v>0</v>
      </c>
      <c r="K16" s="35"/>
      <c r="L16" s="35"/>
      <c r="M16" s="35"/>
    </row>
    <row r="17" spans="1:13" ht="15" customHeight="1" x14ac:dyDescent="0.3">
      <c r="A17" s="94"/>
      <c r="B17" s="19" t="s">
        <v>28</v>
      </c>
      <c r="C17" s="10">
        <f>COUNTIFS('Data Sheet'!$A:$A,'Schools Summary'!$O$2,'Data Sheet'!$H:$H,'Schools Summary'!$B17,'Data Sheet'!$E:$E,"F")</f>
        <v>0</v>
      </c>
      <c r="D17" s="10">
        <f>COUNTIFS('Data Sheet'!$A:$A,'Schools Summary'!$O$2,'Data Sheet'!$H:$H,'Schools Summary'!$B17,'Data Sheet'!$E:$E,"m")</f>
        <v>0</v>
      </c>
      <c r="E17" s="10">
        <v>0</v>
      </c>
      <c r="F17" s="10">
        <f>SUM(C17:E17)</f>
        <v>0</v>
      </c>
      <c r="G17" s="17">
        <f t="shared" si="1"/>
        <v>0</v>
      </c>
      <c r="H17" s="17">
        <f t="shared" si="2"/>
        <v>0</v>
      </c>
      <c r="I17" s="11">
        <f t="shared" si="3"/>
        <v>0</v>
      </c>
      <c r="J17" s="35">
        <v>320</v>
      </c>
      <c r="K17" s="35" t="s">
        <v>16</v>
      </c>
      <c r="L17" s="35" t="s">
        <v>76</v>
      </c>
      <c r="M17" s="35"/>
    </row>
    <row r="18" spans="1:13" ht="15" customHeight="1" x14ac:dyDescent="0.3">
      <c r="A18" s="94"/>
      <c r="B18" s="19" t="s">
        <v>54</v>
      </c>
      <c r="C18" s="10">
        <f>COUNTIFS('Data Sheet'!$A:$A,'Schools Summary'!$O$2,'Data Sheet'!$H:$H,'Schools Summary'!$B18,'Data Sheet'!$E:$E,"F")</f>
        <v>0</v>
      </c>
      <c r="D18" s="10">
        <f>COUNTIFS('Data Sheet'!$A:$A,'Schools Summary'!$O$2,'Data Sheet'!$H:$H,'Schools Summary'!$B18,'Data Sheet'!$E:$E,"m")</f>
        <v>0</v>
      </c>
      <c r="E18" s="10">
        <v>0</v>
      </c>
      <c r="F18" s="10">
        <f t="shared" ref="F18:F48" si="6">SUM(C18:E18)</f>
        <v>0</v>
      </c>
      <c r="G18" s="17">
        <f t="shared" si="1"/>
        <v>0</v>
      </c>
      <c r="H18" s="17">
        <f t="shared" si="2"/>
        <v>0</v>
      </c>
      <c r="I18" s="11">
        <f t="shared" si="3"/>
        <v>0</v>
      </c>
      <c r="K18" s="35" t="s">
        <v>16</v>
      </c>
      <c r="L18" s="35" t="s">
        <v>76</v>
      </c>
      <c r="M18" s="35"/>
    </row>
    <row r="19" spans="1:13" ht="15" customHeight="1" x14ac:dyDescent="0.3">
      <c r="A19" s="95"/>
      <c r="B19" s="20" t="s">
        <v>55</v>
      </c>
      <c r="C19" s="10">
        <f>COUNTIFS('Data Sheet'!$A:$A,'Schools Summary'!$O$2,'Data Sheet'!$H:$H,'Schools Summary'!$B19,'Data Sheet'!$E:$E,"F")</f>
        <v>0</v>
      </c>
      <c r="D19" s="10">
        <f>COUNTIFS('Data Sheet'!$A:$A,'Schools Summary'!$O$2,'Data Sheet'!$H:$H,'Schools Summary'!$B19,'Data Sheet'!$E:$E,"m")</f>
        <v>0</v>
      </c>
      <c r="E19" s="10">
        <v>0</v>
      </c>
      <c r="F19" s="10">
        <f t="shared" si="6"/>
        <v>0</v>
      </c>
      <c r="G19" s="17">
        <f t="shared" si="1"/>
        <v>0</v>
      </c>
      <c r="H19" s="17">
        <f t="shared" si="2"/>
        <v>0</v>
      </c>
      <c r="I19" s="11">
        <f t="shared" si="3"/>
        <v>0</v>
      </c>
      <c r="J19" s="35">
        <v>550</v>
      </c>
      <c r="K19" s="35" t="s">
        <v>16</v>
      </c>
      <c r="L19" s="35" t="s">
        <v>76</v>
      </c>
      <c r="M19" s="35"/>
    </row>
    <row r="20" spans="1:13" ht="15" customHeight="1" x14ac:dyDescent="0.3">
      <c r="A20" s="96" t="s">
        <v>56</v>
      </c>
      <c r="B20" s="18" t="s">
        <v>82</v>
      </c>
      <c r="C20" s="14">
        <f>C21+C22</f>
        <v>0</v>
      </c>
      <c r="D20" s="14">
        <f>D21+D22</f>
        <v>0</v>
      </c>
      <c r="E20" s="14">
        <f>E21+E22</f>
        <v>0</v>
      </c>
      <c r="F20" s="14">
        <f t="shared" si="6"/>
        <v>0</v>
      </c>
      <c r="G20" s="15">
        <f t="shared" si="1"/>
        <v>0</v>
      </c>
      <c r="H20" s="15">
        <f t="shared" si="2"/>
        <v>0</v>
      </c>
      <c r="I20" s="8">
        <f t="shared" si="3"/>
        <v>0</v>
      </c>
      <c r="K20" s="35"/>
      <c r="L20" s="35"/>
      <c r="M20" s="35"/>
    </row>
    <row r="21" spans="1:13" ht="15" customHeight="1" x14ac:dyDescent="0.3">
      <c r="A21" s="97"/>
      <c r="B21" s="16" t="s">
        <v>57</v>
      </c>
      <c r="C21" s="10">
        <f>COUNTIFS('Data Sheet'!$A:$A,'Schools Summary'!$O$2,'Data Sheet'!$H:$H,'Schools Summary'!$B21,'Data Sheet'!$E:$E,"F")</f>
        <v>0</v>
      </c>
      <c r="D21" s="10">
        <f>COUNTIFS('Data Sheet'!$A:$A,'Schools Summary'!$O$2,'Data Sheet'!$H:$H,'Schools Summary'!$B21,'Data Sheet'!$E:$E,"m")</f>
        <v>0</v>
      </c>
      <c r="E21" s="10">
        <v>0</v>
      </c>
      <c r="F21" s="10">
        <f t="shared" si="6"/>
        <v>0</v>
      </c>
      <c r="G21" s="17">
        <f t="shared" si="1"/>
        <v>0</v>
      </c>
      <c r="H21" s="17">
        <f t="shared" si="2"/>
        <v>0</v>
      </c>
      <c r="I21" s="11">
        <f t="shared" si="3"/>
        <v>0</v>
      </c>
      <c r="K21" s="35" t="s">
        <v>16</v>
      </c>
      <c r="L21" s="35" t="s">
        <v>77</v>
      </c>
      <c r="M21" s="35"/>
    </row>
    <row r="22" spans="1:13" ht="15" customHeight="1" x14ac:dyDescent="0.3">
      <c r="A22" s="98"/>
      <c r="B22" s="12" t="s">
        <v>37</v>
      </c>
      <c r="C22" s="10">
        <f>COUNTIFS('Data Sheet'!$A:$A,'Schools Summary'!$O$2,'Data Sheet'!$H:$H,'Schools Summary'!$B22,'Data Sheet'!$E:$E,"F")</f>
        <v>0</v>
      </c>
      <c r="D22" s="10">
        <f>COUNTIFS('Data Sheet'!$A:$A,'Schools Summary'!$O$2,'Data Sheet'!$H:$H,'Schools Summary'!$B22,'Data Sheet'!$E:$E,"m")</f>
        <v>0</v>
      </c>
      <c r="E22" s="10">
        <v>0</v>
      </c>
      <c r="F22" s="10">
        <f t="shared" si="6"/>
        <v>0</v>
      </c>
      <c r="G22" s="17">
        <f t="shared" si="1"/>
        <v>0</v>
      </c>
      <c r="H22" s="17">
        <f t="shared" si="2"/>
        <v>0</v>
      </c>
      <c r="I22" s="11">
        <f t="shared" si="3"/>
        <v>0</v>
      </c>
      <c r="K22" s="35" t="s">
        <v>23</v>
      </c>
      <c r="L22" s="35" t="s">
        <v>77</v>
      </c>
      <c r="M22" s="35"/>
    </row>
    <row r="23" spans="1:13" ht="15" customHeight="1" x14ac:dyDescent="0.3">
      <c r="A23" s="99" t="s">
        <v>58</v>
      </c>
      <c r="B23" s="21" t="s">
        <v>83</v>
      </c>
      <c r="C23" s="14">
        <f>C24+C25+C26</f>
        <v>0</v>
      </c>
      <c r="D23" s="14">
        <f>D24+D25+D26</f>
        <v>0</v>
      </c>
      <c r="E23" s="14">
        <f>E24+E25+E26</f>
        <v>0</v>
      </c>
      <c r="F23" s="14">
        <f t="shared" si="6"/>
        <v>0</v>
      </c>
      <c r="G23" s="15">
        <f t="shared" si="1"/>
        <v>0</v>
      </c>
      <c r="H23" s="15">
        <f t="shared" si="2"/>
        <v>0</v>
      </c>
      <c r="I23" s="8">
        <f t="shared" si="3"/>
        <v>0</v>
      </c>
      <c r="K23" s="35"/>
      <c r="L23" s="35"/>
      <c r="M23" s="35"/>
    </row>
    <row r="24" spans="1:13" ht="15" customHeight="1" x14ac:dyDescent="0.3">
      <c r="A24" s="100"/>
      <c r="B24" s="22" t="s">
        <v>21</v>
      </c>
      <c r="C24" s="10">
        <f>COUNTIFS('Data Sheet'!$A:$A,'Schools Summary'!$O$2,'Data Sheet'!$H:$H,'Schools Summary'!$B24,'Data Sheet'!$E:$E,"F")</f>
        <v>0</v>
      </c>
      <c r="D24" s="10">
        <f>COUNTIFS('Data Sheet'!$A:$A,'Schools Summary'!$O$2,'Data Sheet'!$H:$H,'Schools Summary'!$B24,'Data Sheet'!$E:$E,"m")</f>
        <v>0</v>
      </c>
      <c r="E24" s="10">
        <v>0</v>
      </c>
      <c r="F24" s="10">
        <f t="shared" si="6"/>
        <v>0</v>
      </c>
      <c r="G24" s="17">
        <f t="shared" si="1"/>
        <v>0</v>
      </c>
      <c r="H24" s="17">
        <f t="shared" si="2"/>
        <v>0</v>
      </c>
      <c r="I24" s="11">
        <f t="shared" si="3"/>
        <v>0</v>
      </c>
      <c r="J24" s="35">
        <v>630</v>
      </c>
      <c r="K24" s="35" t="s">
        <v>23</v>
      </c>
      <c r="L24" s="35" t="s">
        <v>78</v>
      </c>
      <c r="M24" s="35"/>
    </row>
    <row r="25" spans="1:13" ht="15" customHeight="1" x14ac:dyDescent="0.3">
      <c r="A25" s="100"/>
      <c r="B25" s="22" t="s">
        <v>32</v>
      </c>
      <c r="C25" s="10">
        <f>COUNTIFS('Data Sheet'!$A:$A,'Schools Summary'!$O$2,'Data Sheet'!$H:$H,'Schools Summary'!$B25,'Data Sheet'!$E:$E,"F")</f>
        <v>0</v>
      </c>
      <c r="D25" s="10">
        <f>COUNTIFS('Data Sheet'!$A:$A,'Schools Summary'!$O$2,'Data Sheet'!$H:$H,'Schools Summary'!$B25,'Data Sheet'!$E:$E,"m")</f>
        <v>0</v>
      </c>
      <c r="E25" s="10">
        <v>0</v>
      </c>
      <c r="F25" s="10">
        <f t="shared" si="6"/>
        <v>0</v>
      </c>
      <c r="G25" s="17">
        <f t="shared" si="1"/>
        <v>0</v>
      </c>
      <c r="H25" s="17">
        <f t="shared" si="2"/>
        <v>0</v>
      </c>
      <c r="I25" s="11">
        <f t="shared" si="3"/>
        <v>0</v>
      </c>
      <c r="J25" s="35">
        <v>640</v>
      </c>
      <c r="K25" s="35" t="s">
        <v>23</v>
      </c>
      <c r="L25" s="35" t="s">
        <v>78</v>
      </c>
      <c r="M25" s="35"/>
    </row>
    <row r="26" spans="1:13" ht="15" customHeight="1" x14ac:dyDescent="0.3">
      <c r="A26" s="101"/>
      <c r="B26" s="22" t="s">
        <v>59</v>
      </c>
      <c r="C26" s="10">
        <f>COUNTIFS('Data Sheet'!$A:$A,'Schools Summary'!$O$2,'Data Sheet'!$H:$H,'Schools Summary'!$B26,'Data Sheet'!$E:$E,"F")</f>
        <v>0</v>
      </c>
      <c r="D26" s="10">
        <f>COUNTIFS('Data Sheet'!$A:$A,'Schools Summary'!$O$2,'Data Sheet'!$H:$H,'Schools Summary'!$B26,'Data Sheet'!$E:$E,"m")</f>
        <v>0</v>
      </c>
      <c r="E26" s="10">
        <v>0</v>
      </c>
      <c r="F26" s="10">
        <f t="shared" si="6"/>
        <v>0</v>
      </c>
      <c r="G26" s="17">
        <f t="shared" si="1"/>
        <v>0</v>
      </c>
      <c r="H26" s="17">
        <f t="shared" si="2"/>
        <v>0</v>
      </c>
      <c r="I26" s="11">
        <f t="shared" si="3"/>
        <v>0</v>
      </c>
      <c r="J26" s="35">
        <v>650</v>
      </c>
      <c r="K26" s="35" t="s">
        <v>23</v>
      </c>
      <c r="L26" s="35" t="s">
        <v>78</v>
      </c>
      <c r="M26" s="35"/>
    </row>
    <row r="27" spans="1:13" ht="15" customHeight="1" x14ac:dyDescent="0.3">
      <c r="A27" s="102" t="s">
        <v>60</v>
      </c>
      <c r="B27" s="18" t="s">
        <v>61</v>
      </c>
      <c r="C27" s="14">
        <f>C28+C29+C30+C31</f>
        <v>0</v>
      </c>
      <c r="D27" s="14">
        <f>D28+D29+D30+D31</f>
        <v>0</v>
      </c>
      <c r="E27" s="14">
        <f>E28+E29+E30+E31</f>
        <v>0</v>
      </c>
      <c r="F27" s="14">
        <f t="shared" si="6"/>
        <v>0</v>
      </c>
      <c r="G27" s="15">
        <f t="shared" si="1"/>
        <v>0</v>
      </c>
      <c r="H27" s="15">
        <f t="shared" si="2"/>
        <v>0</v>
      </c>
      <c r="I27" s="8">
        <f t="shared" si="3"/>
        <v>0</v>
      </c>
      <c r="K27" s="35"/>
      <c r="L27" s="35"/>
      <c r="M27" s="35"/>
    </row>
    <row r="28" spans="1:13" ht="15" customHeight="1" x14ac:dyDescent="0.3">
      <c r="A28" s="103"/>
      <c r="B28" s="22" t="s">
        <v>38</v>
      </c>
      <c r="C28" s="10">
        <f>COUNTIFS('Data Sheet'!$A:$A,'Schools Summary'!$O$2,'Data Sheet'!$H:$H,'Schools Summary'!$B28,'Data Sheet'!$E:$E,"F")</f>
        <v>0</v>
      </c>
      <c r="D28" s="10">
        <f>COUNTIFS('Data Sheet'!$A:$A,'Schools Summary'!$O$2,'Data Sheet'!$H:$H,'Schools Summary'!$B28,'Data Sheet'!$E:$E,"m")</f>
        <v>0</v>
      </c>
      <c r="E28" s="10">
        <v>0</v>
      </c>
      <c r="F28" s="10">
        <f t="shared" si="6"/>
        <v>0</v>
      </c>
      <c r="G28" s="17">
        <f t="shared" si="1"/>
        <v>0</v>
      </c>
      <c r="H28" s="17">
        <f t="shared" si="2"/>
        <v>0</v>
      </c>
      <c r="I28" s="11">
        <f t="shared" si="3"/>
        <v>0</v>
      </c>
      <c r="J28" s="35">
        <v>330</v>
      </c>
      <c r="K28" s="35" t="s">
        <v>16</v>
      </c>
      <c r="L28" s="35"/>
      <c r="M28" s="35"/>
    </row>
    <row r="29" spans="1:13" ht="15" customHeight="1" x14ac:dyDescent="0.3">
      <c r="A29" s="103"/>
      <c r="B29" s="22" t="s">
        <v>31</v>
      </c>
      <c r="C29" s="10">
        <f>COUNTIFS('Data Sheet'!$A:$A,'Schools Summary'!$O$2,'Data Sheet'!$H:$H,'Schools Summary'!$B29,'Data Sheet'!$E:$E,"F")</f>
        <v>0</v>
      </c>
      <c r="D29" s="10">
        <f>COUNTIFS('Data Sheet'!$A:$A,'Schools Summary'!$O$2,'Data Sheet'!$H:$H,'Schools Summary'!$B29,'Data Sheet'!$E:$E,"m")</f>
        <v>0</v>
      </c>
      <c r="E29" s="10">
        <v>0</v>
      </c>
      <c r="F29" s="10">
        <f t="shared" si="6"/>
        <v>0</v>
      </c>
      <c r="G29" s="17">
        <f t="shared" si="1"/>
        <v>0</v>
      </c>
      <c r="H29" s="17">
        <f t="shared" si="2"/>
        <v>0</v>
      </c>
      <c r="I29" s="11">
        <f t="shared" si="3"/>
        <v>0</v>
      </c>
      <c r="J29" s="35">
        <v>340</v>
      </c>
      <c r="K29" s="36" t="s">
        <v>16</v>
      </c>
    </row>
    <row r="30" spans="1:13" ht="15" customHeight="1" x14ac:dyDescent="0.3">
      <c r="A30" s="103"/>
      <c r="B30" s="22" t="s">
        <v>62</v>
      </c>
      <c r="C30" s="10">
        <f>COUNTIFS('Data Sheet'!$A:$A,'Schools Summary'!$O$2,'Data Sheet'!$H:$H,'Schools Summary'!$B30,'Data Sheet'!$E:$E,"F")</f>
        <v>0</v>
      </c>
      <c r="D30" s="10">
        <f>COUNTIFS('Data Sheet'!$A:$A,'Schools Summary'!$O$2,'Data Sheet'!$H:$H,'Schools Summary'!$B30,'Data Sheet'!$E:$E,"m")</f>
        <v>0</v>
      </c>
      <c r="E30" s="10">
        <v>0</v>
      </c>
      <c r="F30" s="10">
        <f t="shared" si="6"/>
        <v>0</v>
      </c>
      <c r="G30" s="17">
        <f t="shared" si="1"/>
        <v>0</v>
      </c>
      <c r="H30" s="17">
        <f t="shared" si="2"/>
        <v>0</v>
      </c>
      <c r="I30" s="11">
        <f t="shared" si="3"/>
        <v>0</v>
      </c>
      <c r="K30" s="36" t="s">
        <v>16</v>
      </c>
    </row>
    <row r="31" spans="1:13" ht="15" customHeight="1" x14ac:dyDescent="0.3">
      <c r="A31" s="103"/>
      <c r="B31" s="22" t="s">
        <v>63</v>
      </c>
      <c r="C31" s="10">
        <f>COUNTIFS('Data Sheet'!$A:$A,'Schools Summary'!$O$2,'Data Sheet'!$H:$H,'Schools Summary'!$B31,'Data Sheet'!$E:$E,"F")</f>
        <v>0</v>
      </c>
      <c r="D31" s="10">
        <f>COUNTIFS('Data Sheet'!$A:$A,'Schools Summary'!$O$2,'Data Sheet'!$H:$H,'Schools Summary'!$B31,'Data Sheet'!$E:$E,"m")</f>
        <v>0</v>
      </c>
      <c r="E31" s="10">
        <v>0</v>
      </c>
      <c r="F31" s="10">
        <f t="shared" si="6"/>
        <v>0</v>
      </c>
      <c r="G31" s="17">
        <f t="shared" si="1"/>
        <v>0</v>
      </c>
      <c r="H31" s="17">
        <f t="shared" si="2"/>
        <v>0</v>
      </c>
      <c r="I31" s="11">
        <f t="shared" si="3"/>
        <v>0</v>
      </c>
      <c r="K31" s="36" t="s">
        <v>16</v>
      </c>
    </row>
    <row r="32" spans="1:13" ht="15" customHeight="1" x14ac:dyDescent="0.3">
      <c r="A32" s="103"/>
      <c r="B32" s="23" t="s">
        <v>81</v>
      </c>
      <c r="C32" s="14">
        <f>C33+C34+C35+C36+C38+C37</f>
        <v>1</v>
      </c>
      <c r="D32" s="14">
        <f>D33+D34+D35+D36+D38+D37</f>
        <v>4</v>
      </c>
      <c r="E32" s="14">
        <f>E33+E34+E35+E36+E38+E37</f>
        <v>0</v>
      </c>
      <c r="F32" s="14">
        <f t="shared" si="6"/>
        <v>5</v>
      </c>
      <c r="G32" s="15">
        <f t="shared" si="1"/>
        <v>9.1743119266055051E-3</v>
      </c>
      <c r="H32" s="15">
        <f t="shared" si="2"/>
        <v>3.669724770642202E-2</v>
      </c>
      <c r="I32" s="8">
        <f t="shared" si="3"/>
        <v>4.5871559633027525E-2</v>
      </c>
    </row>
    <row r="33" spans="1:12" ht="15" customHeight="1" x14ac:dyDescent="0.3">
      <c r="A33" s="103"/>
      <c r="B33" s="22" t="s">
        <v>64</v>
      </c>
      <c r="C33" s="10">
        <f>COUNTIFS('Data Sheet'!$A:$A,'Schools Summary'!$O$2,'Data Sheet'!$H:$H,'Schools Summary'!$B33,'Data Sheet'!$E:$E,"F")</f>
        <v>0</v>
      </c>
      <c r="D33" s="10">
        <f>COUNTIFS('Data Sheet'!$A:$A,'Schools Summary'!$O$2,'Data Sheet'!$H:$H,'Schools Summary'!$B33,'Data Sheet'!$E:$E,"m")</f>
        <v>0</v>
      </c>
      <c r="E33" s="10">
        <v>0</v>
      </c>
      <c r="F33" s="10">
        <f t="shared" si="6"/>
        <v>0</v>
      </c>
      <c r="G33" s="17">
        <f t="shared" si="1"/>
        <v>0</v>
      </c>
      <c r="H33" s="17">
        <f t="shared" si="2"/>
        <v>0</v>
      </c>
      <c r="I33" s="11">
        <f t="shared" si="3"/>
        <v>0</v>
      </c>
      <c r="K33" s="36" t="s">
        <v>16</v>
      </c>
    </row>
    <row r="34" spans="1:12" ht="15" customHeight="1" x14ac:dyDescent="0.3">
      <c r="A34" s="103"/>
      <c r="B34" s="22" t="s">
        <v>33</v>
      </c>
      <c r="C34" s="10">
        <f>COUNTIFS('Data Sheet'!$A:$A,'Schools Summary'!$O$2,'Data Sheet'!$H:$H,'Schools Summary'!$B34,'Data Sheet'!$E:$E,"F")</f>
        <v>0</v>
      </c>
      <c r="D34" s="10">
        <f>COUNTIFS('Data Sheet'!$A:$A,'Schools Summary'!$O$2,'Data Sheet'!$H:$H,'Schools Summary'!$B34,'Data Sheet'!$E:$E,"m")</f>
        <v>0</v>
      </c>
      <c r="E34" s="10">
        <v>0</v>
      </c>
      <c r="F34" s="10">
        <f t="shared" si="6"/>
        <v>0</v>
      </c>
      <c r="G34" s="17">
        <f t="shared" si="1"/>
        <v>0</v>
      </c>
      <c r="H34" s="17">
        <f t="shared" si="2"/>
        <v>0</v>
      </c>
      <c r="I34" s="11">
        <f t="shared" si="3"/>
        <v>0</v>
      </c>
      <c r="J34" s="35">
        <v>360</v>
      </c>
      <c r="K34" s="36" t="s">
        <v>16</v>
      </c>
      <c r="L34" s="20"/>
    </row>
    <row r="35" spans="1:12" ht="15" customHeight="1" x14ac:dyDescent="0.3">
      <c r="A35" s="103"/>
      <c r="B35" s="22" t="s">
        <v>27</v>
      </c>
      <c r="C35" s="10">
        <f>COUNTIFS('Data Sheet'!$A:$A,'Schools Summary'!$O$2,'Data Sheet'!$H:$H,'Schools Summary'!$B35,'Data Sheet'!$E:$E,"F")</f>
        <v>0</v>
      </c>
      <c r="D35" s="10">
        <f>COUNTIFS('Data Sheet'!$A:$A,'Schools Summary'!$O$2,'Data Sheet'!$H:$H,'Schools Summary'!$B35,'Data Sheet'!$E:$E,"m")</f>
        <v>3</v>
      </c>
      <c r="E35" s="10">
        <v>0</v>
      </c>
      <c r="F35" s="10">
        <f t="shared" ref="F35" si="7">SUM(C35:E35)</f>
        <v>3</v>
      </c>
      <c r="G35" s="17">
        <f t="shared" si="1"/>
        <v>0</v>
      </c>
      <c r="H35" s="17">
        <f t="shared" si="2"/>
        <v>2.7522935779816515E-2</v>
      </c>
      <c r="I35" s="11">
        <f t="shared" si="3"/>
        <v>2.7522935779816515E-2</v>
      </c>
      <c r="L35" s="20"/>
    </row>
    <row r="36" spans="1:12" ht="15" customHeight="1" x14ac:dyDescent="0.3">
      <c r="A36" s="103"/>
      <c r="B36" s="22" t="s">
        <v>65</v>
      </c>
      <c r="C36" s="10">
        <f>COUNTIFS('Data Sheet'!$A:$A,'Schools Summary'!$O$2,'Data Sheet'!$H:$H,'Schools Summary'!$B36,'Data Sheet'!$E:$E,"F")</f>
        <v>0</v>
      </c>
      <c r="D36" s="10">
        <f>COUNTIFS('Data Sheet'!$A:$A,'Schools Summary'!$O$2,'Data Sheet'!$H:$H,'Schools Summary'!$B36,'Data Sheet'!$E:$E,"m")</f>
        <v>0</v>
      </c>
      <c r="E36" s="10">
        <v>0</v>
      </c>
      <c r="F36" s="10">
        <f t="shared" si="6"/>
        <v>0</v>
      </c>
      <c r="G36" s="17">
        <f t="shared" si="1"/>
        <v>0</v>
      </c>
      <c r="H36" s="17">
        <f t="shared" si="2"/>
        <v>0</v>
      </c>
      <c r="I36" s="11">
        <f t="shared" si="3"/>
        <v>0</v>
      </c>
      <c r="K36" s="36" t="s">
        <v>23</v>
      </c>
      <c r="L36" s="20"/>
    </row>
    <row r="37" spans="1:12" ht="15" customHeight="1" x14ac:dyDescent="0.3">
      <c r="A37" s="103"/>
      <c r="B37" s="22" t="s">
        <v>34</v>
      </c>
      <c r="C37" s="10">
        <f>COUNTIFS('Data Sheet'!$A:$A,'Schools Summary'!$O$2,'Data Sheet'!$H:$H,'Schools Summary'!$B37,'Data Sheet'!$E:$E,"F")</f>
        <v>1</v>
      </c>
      <c r="D37" s="10">
        <f>COUNTIFS('Data Sheet'!$A:$A,'Schools Summary'!$O$2,'Data Sheet'!$H:$H,'Schools Summary'!$B37,'Data Sheet'!$E:$E,"m")</f>
        <v>1</v>
      </c>
      <c r="E37" s="10">
        <v>0</v>
      </c>
      <c r="F37" s="10">
        <f t="shared" ref="F37" si="8">SUM(C37:E37)</f>
        <v>2</v>
      </c>
      <c r="G37" s="17">
        <f t="shared" si="1"/>
        <v>9.1743119266055051E-3</v>
      </c>
      <c r="H37" s="17">
        <f t="shared" si="2"/>
        <v>9.1743119266055051E-3</v>
      </c>
      <c r="I37" s="11">
        <f t="shared" si="3"/>
        <v>1.834862385321101E-2</v>
      </c>
      <c r="L37" s="20"/>
    </row>
    <row r="38" spans="1:12" ht="15" customHeight="1" x14ac:dyDescent="0.3">
      <c r="A38" s="103"/>
      <c r="B38" s="74" t="s">
        <v>88</v>
      </c>
      <c r="C38" s="10">
        <f>COUNTIFS('Data Sheet'!$A:$A,'Schools Summary'!$O$2,'Data Sheet'!$H:$H,'Schools Summary'!$B38,'Data Sheet'!$E:$E,"F")</f>
        <v>0</v>
      </c>
      <c r="D38" s="10">
        <f>COUNTIFS('Data Sheet'!$A:$A,'Schools Summary'!$O$2,'Data Sheet'!$H:$H,'Schools Summary'!$B38,'Data Sheet'!$E:$E,"m")</f>
        <v>0</v>
      </c>
      <c r="E38" s="10">
        <v>0</v>
      </c>
      <c r="F38" s="10">
        <f t="shared" si="6"/>
        <v>0</v>
      </c>
      <c r="G38" s="17">
        <f t="shared" si="1"/>
        <v>0</v>
      </c>
      <c r="H38" s="17">
        <f t="shared" si="2"/>
        <v>0</v>
      </c>
      <c r="I38" s="11">
        <f t="shared" si="3"/>
        <v>0</v>
      </c>
      <c r="J38" s="35">
        <v>540</v>
      </c>
      <c r="K38" s="36" t="s">
        <v>23</v>
      </c>
      <c r="L38" s="20"/>
    </row>
    <row r="39" spans="1:12" ht="15" customHeight="1" x14ac:dyDescent="0.3">
      <c r="A39" s="103"/>
      <c r="B39" s="23" t="s">
        <v>84</v>
      </c>
      <c r="C39" s="14">
        <f>C40+C41+C42+C43</f>
        <v>0</v>
      </c>
      <c r="D39" s="14">
        <f>D40+D41+D42+D43</f>
        <v>0</v>
      </c>
      <c r="E39" s="14">
        <f>E40+E41+E42+E43</f>
        <v>0</v>
      </c>
      <c r="F39" s="14">
        <f t="shared" si="6"/>
        <v>0</v>
      </c>
      <c r="G39" s="15">
        <f t="shared" si="1"/>
        <v>0</v>
      </c>
      <c r="H39" s="15">
        <f t="shared" si="2"/>
        <v>0</v>
      </c>
      <c r="I39" s="8">
        <f t="shared" si="3"/>
        <v>0</v>
      </c>
      <c r="L39" s="20"/>
    </row>
    <row r="40" spans="1:12" ht="15" customHeight="1" x14ac:dyDescent="0.3">
      <c r="A40" s="103"/>
      <c r="B40" s="22" t="s">
        <v>35</v>
      </c>
      <c r="C40" s="10">
        <f>COUNTIFS('Data Sheet'!$A:$A,'Schools Summary'!$O$2,'Data Sheet'!$H:$H,'Schools Summary'!$B40,'Data Sheet'!$E:$E,"F")</f>
        <v>0</v>
      </c>
      <c r="D40" s="10">
        <f>COUNTIFS('Data Sheet'!$A:$A,'Schools Summary'!$O$2,'Data Sheet'!$H:$H,'Schools Summary'!$B40,'Data Sheet'!$E:$E,"m")</f>
        <v>0</v>
      </c>
      <c r="E40" s="10">
        <v>0</v>
      </c>
      <c r="F40" s="10">
        <f t="shared" si="6"/>
        <v>0</v>
      </c>
      <c r="G40" s="17">
        <f t="shared" si="1"/>
        <v>0</v>
      </c>
      <c r="H40" s="17">
        <f t="shared" si="2"/>
        <v>0</v>
      </c>
      <c r="I40" s="11">
        <f t="shared" si="3"/>
        <v>0</v>
      </c>
      <c r="K40" s="36" t="s">
        <v>23</v>
      </c>
      <c r="L40" s="20"/>
    </row>
    <row r="41" spans="1:12" ht="15" customHeight="1" x14ac:dyDescent="0.3">
      <c r="A41" s="103"/>
      <c r="B41" s="22" t="s">
        <v>67</v>
      </c>
      <c r="C41" s="10">
        <f>COUNTIFS('Data Sheet'!$A:$A,'Schools Summary'!$O$2,'Data Sheet'!$H:$H,'Schools Summary'!$B41,'Data Sheet'!$E:$E,"F")</f>
        <v>0</v>
      </c>
      <c r="D41" s="10">
        <f>COUNTIFS('Data Sheet'!$A:$A,'Schools Summary'!$O$2,'Data Sheet'!$H:$H,'Schools Summary'!$B41,'Data Sheet'!$E:$E,"m")</f>
        <v>0</v>
      </c>
      <c r="E41" s="10">
        <v>0</v>
      </c>
      <c r="F41" s="10">
        <f t="shared" si="6"/>
        <v>0</v>
      </c>
      <c r="G41" s="17">
        <f t="shared" si="1"/>
        <v>0</v>
      </c>
      <c r="H41" s="17">
        <f t="shared" si="2"/>
        <v>0</v>
      </c>
      <c r="I41" s="11">
        <f t="shared" si="3"/>
        <v>0</v>
      </c>
      <c r="K41" s="36" t="s">
        <v>23</v>
      </c>
      <c r="L41" s="20"/>
    </row>
    <row r="42" spans="1:12" ht="15" customHeight="1" x14ac:dyDescent="0.3">
      <c r="A42" s="103"/>
      <c r="B42" s="22" t="s">
        <v>68</v>
      </c>
      <c r="C42" s="10">
        <f>COUNTIFS('Data Sheet'!$A:$A,'Schools Summary'!$O$2,'Data Sheet'!$H:$H,'Schools Summary'!$B42,'Data Sheet'!$E:$E,"F")</f>
        <v>0</v>
      </c>
      <c r="D42" s="10">
        <f>COUNTIFS('Data Sheet'!$A:$A,'Schools Summary'!$O$2,'Data Sheet'!$H:$H,'Schools Summary'!$B42,'Data Sheet'!$E:$E,"m")</f>
        <v>0</v>
      </c>
      <c r="E42" s="10">
        <v>0</v>
      </c>
      <c r="F42" s="10">
        <f t="shared" si="6"/>
        <v>0</v>
      </c>
      <c r="G42" s="17">
        <f t="shared" si="1"/>
        <v>0</v>
      </c>
      <c r="H42" s="17">
        <f t="shared" si="2"/>
        <v>0</v>
      </c>
      <c r="I42" s="11">
        <f t="shared" si="3"/>
        <v>0</v>
      </c>
      <c r="K42" s="36" t="s">
        <v>23</v>
      </c>
      <c r="L42" s="20"/>
    </row>
    <row r="43" spans="1:12" ht="15" customHeight="1" x14ac:dyDescent="0.3">
      <c r="A43" s="103"/>
      <c r="B43" s="22" t="s">
        <v>69</v>
      </c>
      <c r="C43" s="10">
        <f>COUNTIFS('Data Sheet'!$A:$A,'Schools Summary'!$O$2,'Data Sheet'!$H:$H,'Schools Summary'!$B43,'Data Sheet'!$E:$E,"F")</f>
        <v>0</v>
      </c>
      <c r="D43" s="10">
        <f>COUNTIFS('Data Sheet'!$A:$A,'Schools Summary'!$O$2,'Data Sheet'!$H:$H,'Schools Summary'!$B43,'Data Sheet'!$E:$E,"m")</f>
        <v>0</v>
      </c>
      <c r="E43" s="10">
        <v>0</v>
      </c>
      <c r="F43" s="10">
        <f t="shared" si="6"/>
        <v>0</v>
      </c>
      <c r="G43" s="17">
        <f t="shared" si="1"/>
        <v>0</v>
      </c>
      <c r="H43" s="17">
        <f t="shared" si="2"/>
        <v>0</v>
      </c>
      <c r="I43" s="11">
        <f t="shared" si="3"/>
        <v>0</v>
      </c>
      <c r="K43" s="36" t="s">
        <v>23</v>
      </c>
      <c r="L43" s="20"/>
    </row>
    <row r="44" spans="1:12" ht="15" customHeight="1" x14ac:dyDescent="0.3">
      <c r="A44" s="103"/>
      <c r="B44" s="24" t="s">
        <v>70</v>
      </c>
      <c r="C44" s="14">
        <f>C45+C46+C47</f>
        <v>0</v>
      </c>
      <c r="D44" s="14">
        <f>D45+D46+D47</f>
        <v>0</v>
      </c>
      <c r="E44" s="14">
        <f>E45+E46+E47</f>
        <v>0</v>
      </c>
      <c r="F44" s="14">
        <f t="shared" si="6"/>
        <v>0</v>
      </c>
      <c r="G44" s="15">
        <f t="shared" si="1"/>
        <v>0</v>
      </c>
      <c r="H44" s="15">
        <f t="shared" si="2"/>
        <v>0</v>
      </c>
      <c r="I44" s="8">
        <f t="shared" si="3"/>
        <v>0</v>
      </c>
      <c r="L44" s="20"/>
    </row>
    <row r="45" spans="1:12" ht="15" customHeight="1" x14ac:dyDescent="0.3">
      <c r="A45" s="103"/>
      <c r="B45" s="22" t="s">
        <v>29</v>
      </c>
      <c r="C45" s="10">
        <f>COUNTIFS('Data Sheet'!$A:$A,'Schools Summary'!$O$2,'Data Sheet'!$H:$H,'Schools Summary'!$B45,'Data Sheet'!$E:$E,"F")</f>
        <v>0</v>
      </c>
      <c r="D45" s="10">
        <f>COUNTIFS('Data Sheet'!$A:$A,'Schools Summary'!$O$2,'Data Sheet'!$H:$H,'Schools Summary'!$B45,'Data Sheet'!$E:$E,"m")</f>
        <v>0</v>
      </c>
      <c r="E45" s="10">
        <v>0</v>
      </c>
      <c r="F45" s="10">
        <f t="shared" si="6"/>
        <v>0</v>
      </c>
      <c r="G45" s="17">
        <f t="shared" si="1"/>
        <v>0</v>
      </c>
      <c r="H45" s="17">
        <f t="shared" si="2"/>
        <v>0</v>
      </c>
      <c r="I45" s="11">
        <f t="shared" si="3"/>
        <v>0</v>
      </c>
      <c r="J45" s="35">
        <v>810</v>
      </c>
      <c r="K45" s="36" t="s">
        <v>79</v>
      </c>
      <c r="L45" s="20"/>
    </row>
    <row r="46" spans="1:12" ht="15" customHeight="1" x14ac:dyDescent="0.3">
      <c r="A46" s="103"/>
      <c r="B46" s="22" t="s">
        <v>36</v>
      </c>
      <c r="C46" s="10">
        <f>COUNTIFS('Data Sheet'!$A:$A,'Schools Summary'!$O$2,'Data Sheet'!$H:$H,'Schools Summary'!$B46,'Data Sheet'!$E:$E,"F")</f>
        <v>0</v>
      </c>
      <c r="D46" s="10">
        <f>COUNTIFS('Data Sheet'!$A:$A,'Schools Summary'!$O$2,'Data Sheet'!$H:$H,'Schools Summary'!$B46,'Data Sheet'!$E:$E,"m")</f>
        <v>0</v>
      </c>
      <c r="E46" s="10">
        <v>0</v>
      </c>
      <c r="F46" s="10">
        <f t="shared" si="6"/>
        <v>0</v>
      </c>
      <c r="G46" s="17">
        <f t="shared" si="1"/>
        <v>0</v>
      </c>
      <c r="H46" s="17">
        <f t="shared" si="2"/>
        <v>0</v>
      </c>
      <c r="I46" s="11">
        <f t="shared" si="3"/>
        <v>0</v>
      </c>
      <c r="K46" s="36" t="s">
        <v>79</v>
      </c>
      <c r="L46" s="20"/>
    </row>
    <row r="47" spans="1:12" ht="15" customHeight="1" x14ac:dyDescent="0.3">
      <c r="A47" s="103"/>
      <c r="B47" s="22" t="s">
        <v>71</v>
      </c>
      <c r="C47" s="10">
        <f>COUNTIFS('Data Sheet'!$A:$A,'Schools Summary'!$O$2,'Data Sheet'!$H:$H,'Schools Summary'!$B47,'Data Sheet'!$E:$E,"F")</f>
        <v>0</v>
      </c>
      <c r="D47" s="10">
        <f>COUNTIFS('Data Sheet'!$A:$A,'Schools Summary'!$O$2,'Data Sheet'!$H:$H,'Schools Summary'!$B47,'Data Sheet'!$E:$E,"m")</f>
        <v>0</v>
      </c>
      <c r="E47" s="10">
        <v>0</v>
      </c>
      <c r="F47" s="10">
        <f t="shared" si="6"/>
        <v>0</v>
      </c>
      <c r="G47" s="17">
        <f t="shared" si="1"/>
        <v>0</v>
      </c>
      <c r="H47" s="17">
        <f t="shared" si="2"/>
        <v>0</v>
      </c>
      <c r="I47" s="11">
        <f t="shared" si="3"/>
        <v>0</v>
      </c>
      <c r="J47" s="35">
        <v>830</v>
      </c>
      <c r="K47" s="36" t="s">
        <v>79</v>
      </c>
      <c r="L47" s="20"/>
    </row>
    <row r="48" spans="1:12" ht="15" customHeight="1" x14ac:dyDescent="0.3">
      <c r="A48" s="104"/>
      <c r="B48" s="25" t="s">
        <v>72</v>
      </c>
      <c r="C48" s="3">
        <f>SUM(C2+C9+C14+C16+C20+C23+C27+C32+C39+C44)</f>
        <v>53</v>
      </c>
      <c r="D48" s="3">
        <f>SUM(D2+D9+D14+D16+D20+D23+D27+D32+D39+D44)</f>
        <v>56</v>
      </c>
      <c r="E48" s="3">
        <f>E3+E4+E5+E6+E10+E11+E12+E13+E15+E17+E18+E19+E21+E22+E24+E25+E26+E28+E29+E30+E31+E33+E34+E36+E38+E37+E35+E40+E41+E42+E43+E45+E46+E47</f>
        <v>0</v>
      </c>
      <c r="F48" s="14">
        <f t="shared" si="6"/>
        <v>109</v>
      </c>
      <c r="G48" s="15">
        <f t="shared" si="1"/>
        <v>0.48623853211009177</v>
      </c>
      <c r="H48" s="15">
        <f t="shared" si="2"/>
        <v>0.51376146788990829</v>
      </c>
      <c r="I48" s="8">
        <f t="shared" si="3"/>
        <v>1</v>
      </c>
      <c r="L48" s="20"/>
    </row>
    <row r="49" spans="2:12" ht="14.5" thickBot="1" x14ac:dyDescent="0.35"/>
    <row r="50" spans="2:12" ht="14.5" thickBot="1" x14ac:dyDescent="0.35">
      <c r="B50" s="27" t="s">
        <v>23</v>
      </c>
      <c r="C50" s="37">
        <f>F38+F37+F40+F41+F24+F25+F26+F22+F42+F43+F36+F35</f>
        <v>5</v>
      </c>
      <c r="D50" s="28">
        <f>C50/F48</f>
        <v>4.5871559633027525E-2</v>
      </c>
      <c r="G50" s="20"/>
      <c r="H50" s="20"/>
      <c r="I50" s="20"/>
      <c r="K50" s="20"/>
      <c r="L50" s="20"/>
    </row>
    <row r="51" spans="2:12" ht="14.5" thickBot="1" x14ac:dyDescent="0.35">
      <c r="B51" s="27" t="s">
        <v>73</v>
      </c>
      <c r="C51" s="37">
        <f>F45+F46+F47</f>
        <v>0</v>
      </c>
      <c r="D51" s="28">
        <f>C51/F48</f>
        <v>0</v>
      </c>
      <c r="G51" s="20"/>
      <c r="H51" s="20"/>
      <c r="I51" s="20"/>
      <c r="K51" s="20"/>
      <c r="L51" s="20"/>
    </row>
    <row r="52" spans="2:12" ht="14.5" thickBot="1" x14ac:dyDescent="0.35"/>
    <row r="53" spans="2:12" x14ac:dyDescent="0.3">
      <c r="B53" s="29" t="s">
        <v>49</v>
      </c>
      <c r="C53" s="38">
        <f>$F$3+$F$4+$F$5+$F$6+$F$10+$F$11+$F$15+$F$17+$F$12+$F$13+$F$18+$F$19+$F$8+$F$7</f>
        <v>104</v>
      </c>
      <c r="D53" s="30">
        <f>C53/F48</f>
        <v>0.95412844036697253</v>
      </c>
      <c r="G53" s="20"/>
      <c r="H53" s="20"/>
      <c r="I53" s="20"/>
      <c r="K53" s="20"/>
      <c r="L53" s="20"/>
    </row>
    <row r="54" spans="2:12" x14ac:dyDescent="0.3">
      <c r="B54" s="31" t="s">
        <v>56</v>
      </c>
      <c r="C54" s="39">
        <f>F21+F22</f>
        <v>0</v>
      </c>
      <c r="D54" s="32">
        <f>C54/F48</f>
        <v>0</v>
      </c>
      <c r="G54" s="20"/>
      <c r="H54" s="20"/>
      <c r="I54" s="20"/>
      <c r="K54" s="20"/>
      <c r="L54" s="20"/>
    </row>
    <row r="55" spans="2:12" x14ac:dyDescent="0.3">
      <c r="B55" s="31" t="s">
        <v>74</v>
      </c>
      <c r="C55" s="39">
        <f>F24+F25+F26</f>
        <v>0</v>
      </c>
      <c r="D55" s="32">
        <f>C55/F48</f>
        <v>0</v>
      </c>
      <c r="G55" s="20"/>
      <c r="H55" s="20"/>
      <c r="I55" s="20"/>
      <c r="K55" s="20"/>
      <c r="L55" s="20"/>
    </row>
    <row r="56" spans="2:12" ht="14.5" thickBot="1" x14ac:dyDescent="0.35">
      <c r="B56" s="33" t="s">
        <v>60</v>
      </c>
      <c r="C56" s="40">
        <f>F27+F32+F39+F44</f>
        <v>5</v>
      </c>
      <c r="D56" s="34">
        <f>C56/F48</f>
        <v>4.5871559633027525E-2</v>
      </c>
    </row>
    <row r="57" spans="2:12" ht="14.5" thickBot="1" x14ac:dyDescent="0.35">
      <c r="B57" s="33" t="s">
        <v>75</v>
      </c>
      <c r="C57" s="40">
        <f>SUM(C53:C56)</f>
        <v>109</v>
      </c>
      <c r="D57" s="34">
        <f>SUM(D53:D56)</f>
        <v>1</v>
      </c>
    </row>
  </sheetData>
  <mergeCells count="5">
    <mergeCell ref="A1:B1"/>
    <mergeCell ref="A3:A19"/>
    <mergeCell ref="A20:A22"/>
    <mergeCell ref="A23:A26"/>
    <mergeCell ref="A27:A48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Sheet3!$B$3:$B$3</xm:f>
          </x14:formula1>
          <xm:sqref>O2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10"/>
  <sheetViews>
    <sheetView zoomScale="70" zoomScaleNormal="70" workbookViewId="0">
      <selection activeCell="E20" sqref="E20"/>
    </sheetView>
  </sheetViews>
  <sheetFormatPr defaultColWidth="8.90625" defaultRowHeight="14.5" x14ac:dyDescent="0.35"/>
  <cols>
    <col min="1" max="1" width="42.1796875" style="2" bestFit="1" customWidth="1"/>
    <col min="2" max="2" width="9.08984375" style="2" bestFit="1" customWidth="1"/>
    <col min="3" max="3" width="18.453125" style="2" bestFit="1" customWidth="1"/>
    <col min="4" max="4" width="18.6328125" style="2" bestFit="1" customWidth="1"/>
    <col min="5" max="5" width="7.54296875" style="2" bestFit="1" customWidth="1"/>
    <col min="6" max="6" width="11.81640625" style="2" bestFit="1" customWidth="1"/>
    <col min="7" max="7" width="17.54296875" style="2" bestFit="1" customWidth="1"/>
    <col min="8" max="8" width="49.90625" style="2" bestFit="1" customWidth="1"/>
    <col min="9" max="9" width="21.54296875" style="2" bestFit="1" customWidth="1"/>
    <col min="10" max="10" width="29.08984375" style="2" bestFit="1" customWidth="1"/>
    <col min="11" max="11" width="13.08984375" style="2" bestFit="1" customWidth="1"/>
    <col min="12" max="16384" width="8.90625" style="2"/>
  </cols>
  <sheetData>
    <row r="1" spans="1:11" ht="15" customHeight="1" x14ac:dyDescent="0.35">
      <c r="A1" s="43" t="s">
        <v>85</v>
      </c>
      <c r="B1" s="43" t="s">
        <v>1</v>
      </c>
      <c r="C1" s="43" t="s">
        <v>2</v>
      </c>
      <c r="D1" s="43" t="s">
        <v>3</v>
      </c>
      <c r="E1" s="43" t="s">
        <v>4</v>
      </c>
      <c r="F1" s="43" t="s">
        <v>5</v>
      </c>
      <c r="G1" s="43" t="s">
        <v>6</v>
      </c>
      <c r="H1" s="43" t="s">
        <v>7</v>
      </c>
      <c r="I1" s="43" t="s">
        <v>8</v>
      </c>
      <c r="J1" s="43" t="s">
        <v>9</v>
      </c>
      <c r="K1" s="43" t="s">
        <v>10</v>
      </c>
    </row>
    <row r="2" spans="1:11" x14ac:dyDescent="0.35">
      <c r="A2" s="44" t="s">
        <v>11</v>
      </c>
      <c r="B2" s="44"/>
      <c r="C2" s="44"/>
      <c r="D2" s="44"/>
      <c r="E2" s="44" t="s">
        <v>17</v>
      </c>
      <c r="F2" s="44"/>
      <c r="G2" s="44">
        <v>619</v>
      </c>
      <c r="H2" s="44" t="s">
        <v>27</v>
      </c>
      <c r="I2" s="44" t="s">
        <v>22</v>
      </c>
      <c r="J2" s="44" t="s">
        <v>22</v>
      </c>
      <c r="K2" s="44" t="s">
        <v>23</v>
      </c>
    </row>
    <row r="3" spans="1:11" x14ac:dyDescent="0.35">
      <c r="A3" s="44" t="s">
        <v>11</v>
      </c>
      <c r="B3" s="44"/>
      <c r="C3" s="44"/>
      <c r="D3" s="44"/>
      <c r="E3" s="44" t="s">
        <v>17</v>
      </c>
      <c r="F3" s="44"/>
      <c r="G3" s="44">
        <v>619</v>
      </c>
      <c r="H3" s="44" t="s">
        <v>27</v>
      </c>
      <c r="I3" s="44" t="s">
        <v>22</v>
      </c>
      <c r="J3" s="44" t="s">
        <v>22</v>
      </c>
      <c r="K3" s="44" t="s">
        <v>23</v>
      </c>
    </row>
    <row r="4" spans="1:11" x14ac:dyDescent="0.35">
      <c r="A4" s="44" t="s">
        <v>11</v>
      </c>
      <c r="B4" s="44"/>
      <c r="C4" s="44"/>
      <c r="D4" s="44"/>
      <c r="E4" s="44" t="s">
        <v>17</v>
      </c>
      <c r="F4" s="44"/>
      <c r="G4" s="44">
        <v>619</v>
      </c>
      <c r="H4" s="44" t="s">
        <v>27</v>
      </c>
      <c r="I4" s="44" t="s">
        <v>22</v>
      </c>
      <c r="J4" s="44" t="s">
        <v>22</v>
      </c>
      <c r="K4" s="44" t="s">
        <v>23</v>
      </c>
    </row>
    <row r="5" spans="1:11" x14ac:dyDescent="0.35">
      <c r="A5" s="44" t="s">
        <v>11</v>
      </c>
      <c r="B5" s="44"/>
      <c r="C5" s="44"/>
      <c r="D5" s="44"/>
      <c r="E5" s="44" t="s">
        <v>12</v>
      </c>
      <c r="F5" s="44"/>
      <c r="G5" s="44">
        <v>410</v>
      </c>
      <c r="H5" s="44" t="s">
        <v>24</v>
      </c>
      <c r="I5" s="44" t="s">
        <v>25</v>
      </c>
      <c r="J5" s="44" t="s">
        <v>15</v>
      </c>
      <c r="K5" s="44" t="s">
        <v>16</v>
      </c>
    </row>
    <row r="6" spans="1:11" x14ac:dyDescent="0.35">
      <c r="A6" s="44" t="s">
        <v>11</v>
      </c>
      <c r="B6" s="44"/>
      <c r="C6" s="44"/>
      <c r="D6" s="44"/>
      <c r="E6" s="44" t="s">
        <v>12</v>
      </c>
      <c r="F6" s="44"/>
      <c r="G6" s="44">
        <v>410</v>
      </c>
      <c r="H6" s="44" t="s">
        <v>24</v>
      </c>
      <c r="I6" s="44" t="s">
        <v>25</v>
      </c>
      <c r="J6" s="44" t="s">
        <v>15</v>
      </c>
      <c r="K6" s="44" t="s">
        <v>16</v>
      </c>
    </row>
    <row r="7" spans="1:11" x14ac:dyDescent="0.35">
      <c r="A7" s="44" t="s">
        <v>11</v>
      </c>
      <c r="B7" s="44"/>
      <c r="C7" s="44"/>
      <c r="D7" s="44"/>
      <c r="E7" s="44" t="s">
        <v>12</v>
      </c>
      <c r="F7" s="44"/>
      <c r="G7" s="44">
        <v>410</v>
      </c>
      <c r="H7" s="44" t="s">
        <v>24</v>
      </c>
      <c r="I7" s="44" t="s">
        <v>25</v>
      </c>
      <c r="J7" s="44" t="s">
        <v>15</v>
      </c>
      <c r="K7" s="44" t="s">
        <v>16</v>
      </c>
    </row>
    <row r="8" spans="1:11" x14ac:dyDescent="0.35">
      <c r="A8" s="44" t="s">
        <v>11</v>
      </c>
      <c r="B8" s="44"/>
      <c r="C8" s="44"/>
      <c r="D8" s="44"/>
      <c r="E8" s="44" t="s">
        <v>12</v>
      </c>
      <c r="F8" s="44"/>
      <c r="G8" s="44">
        <v>230</v>
      </c>
      <c r="H8" s="44" t="s">
        <v>19</v>
      </c>
      <c r="I8" s="44" t="s">
        <v>14</v>
      </c>
      <c r="J8" s="44" t="s">
        <v>15</v>
      </c>
      <c r="K8" s="44" t="s">
        <v>16</v>
      </c>
    </row>
    <row r="9" spans="1:11" x14ac:dyDescent="0.35">
      <c r="A9" s="44" t="s">
        <v>11</v>
      </c>
      <c r="B9" s="44"/>
      <c r="C9" s="44"/>
      <c r="D9" s="44"/>
      <c r="E9" s="44" t="s">
        <v>17</v>
      </c>
      <c r="F9" s="44"/>
      <c r="G9" s="44">
        <v>230</v>
      </c>
      <c r="H9" s="44" t="s">
        <v>19</v>
      </c>
      <c r="I9" s="44" t="s">
        <v>14</v>
      </c>
      <c r="J9" s="44" t="s">
        <v>15</v>
      </c>
      <c r="K9" s="44" t="s">
        <v>16</v>
      </c>
    </row>
    <row r="10" spans="1:11" x14ac:dyDescent="0.35">
      <c r="A10" s="44" t="s">
        <v>11</v>
      </c>
      <c r="B10" s="44"/>
      <c r="C10" s="44"/>
      <c r="D10" s="44"/>
      <c r="E10" s="44" t="s">
        <v>12</v>
      </c>
      <c r="F10" s="44"/>
      <c r="G10" s="44">
        <v>230</v>
      </c>
      <c r="H10" s="44" t="s">
        <v>19</v>
      </c>
      <c r="I10" s="44" t="s">
        <v>14</v>
      </c>
      <c r="J10" s="44" t="s">
        <v>15</v>
      </c>
      <c r="K10" s="44" t="s">
        <v>16</v>
      </c>
    </row>
    <row r="11" spans="1:11" x14ac:dyDescent="0.35">
      <c r="A11" s="44" t="s">
        <v>11</v>
      </c>
      <c r="B11" s="44"/>
      <c r="C11" s="44"/>
      <c r="D11" s="44"/>
      <c r="E11" s="44" t="s">
        <v>12</v>
      </c>
      <c r="F11" s="44"/>
      <c r="G11" s="44">
        <v>230</v>
      </c>
      <c r="H11" s="44" t="s">
        <v>19</v>
      </c>
      <c r="I11" s="44" t="s">
        <v>14</v>
      </c>
      <c r="J11" s="44" t="s">
        <v>15</v>
      </c>
      <c r="K11" s="44" t="s">
        <v>16</v>
      </c>
    </row>
    <row r="12" spans="1:11" x14ac:dyDescent="0.35">
      <c r="A12" s="44" t="s">
        <v>11</v>
      </c>
      <c r="B12" s="44"/>
      <c r="C12" s="44"/>
      <c r="D12" s="44"/>
      <c r="E12" s="44" t="s">
        <v>12</v>
      </c>
      <c r="F12" s="44"/>
      <c r="G12" s="44">
        <v>230</v>
      </c>
      <c r="H12" s="44" t="s">
        <v>19</v>
      </c>
      <c r="I12" s="44" t="s">
        <v>14</v>
      </c>
      <c r="J12" s="44" t="s">
        <v>15</v>
      </c>
      <c r="K12" s="44" t="s">
        <v>16</v>
      </c>
    </row>
    <row r="13" spans="1:11" x14ac:dyDescent="0.35">
      <c r="A13" s="44" t="s">
        <v>11</v>
      </c>
      <c r="B13" s="44"/>
      <c r="C13" s="44"/>
      <c r="D13" s="44"/>
      <c r="E13" s="44" t="s">
        <v>12</v>
      </c>
      <c r="F13" s="44"/>
      <c r="G13" s="44">
        <v>230</v>
      </c>
      <c r="H13" s="44" t="s">
        <v>19</v>
      </c>
      <c r="I13" s="44" t="s">
        <v>14</v>
      </c>
      <c r="J13" s="44" t="s">
        <v>15</v>
      </c>
      <c r="K13" s="44" t="s">
        <v>16</v>
      </c>
    </row>
    <row r="14" spans="1:11" x14ac:dyDescent="0.35">
      <c r="A14" s="44" t="s">
        <v>11</v>
      </c>
      <c r="B14" s="44"/>
      <c r="C14" s="44"/>
      <c r="D14" s="44"/>
      <c r="E14" s="44" t="s">
        <v>17</v>
      </c>
      <c r="F14" s="44"/>
      <c r="G14" s="44">
        <v>230</v>
      </c>
      <c r="H14" s="44" t="s">
        <v>19</v>
      </c>
      <c r="I14" s="44" t="s">
        <v>14</v>
      </c>
      <c r="J14" s="44" t="s">
        <v>15</v>
      </c>
      <c r="K14" s="44" t="s">
        <v>16</v>
      </c>
    </row>
    <row r="15" spans="1:11" x14ac:dyDescent="0.35">
      <c r="A15" s="44" t="s">
        <v>11</v>
      </c>
      <c r="B15" s="44"/>
      <c r="C15" s="44"/>
      <c r="D15" s="44"/>
      <c r="E15" s="44" t="s">
        <v>12</v>
      </c>
      <c r="F15" s="44"/>
      <c r="G15" s="44">
        <v>230</v>
      </c>
      <c r="H15" s="44" t="s">
        <v>19</v>
      </c>
      <c r="I15" s="44" t="s">
        <v>14</v>
      </c>
      <c r="J15" s="44" t="s">
        <v>15</v>
      </c>
      <c r="K15" s="44" t="s">
        <v>16</v>
      </c>
    </row>
    <row r="16" spans="1:11" x14ac:dyDescent="0.35">
      <c r="A16" s="44" t="s">
        <v>11</v>
      </c>
      <c r="B16" s="44"/>
      <c r="C16" s="44"/>
      <c r="D16" s="44"/>
      <c r="E16" s="44" t="s">
        <v>12</v>
      </c>
      <c r="F16" s="44"/>
      <c r="G16" s="44">
        <v>230</v>
      </c>
      <c r="H16" s="44" t="s">
        <v>19</v>
      </c>
      <c r="I16" s="44" t="s">
        <v>14</v>
      </c>
      <c r="J16" s="44" t="s">
        <v>15</v>
      </c>
      <c r="K16" s="44" t="s">
        <v>16</v>
      </c>
    </row>
    <row r="17" spans="1:11" x14ac:dyDescent="0.35">
      <c r="A17" s="44" t="s">
        <v>11</v>
      </c>
      <c r="B17" s="44"/>
      <c r="C17" s="44"/>
      <c r="D17" s="44"/>
      <c r="E17" s="44" t="s">
        <v>12</v>
      </c>
      <c r="F17" s="44"/>
      <c r="G17" s="44">
        <v>230</v>
      </c>
      <c r="H17" s="44" t="s">
        <v>19</v>
      </c>
      <c r="I17" s="44" t="s">
        <v>14</v>
      </c>
      <c r="J17" s="44" t="s">
        <v>15</v>
      </c>
      <c r="K17" s="44" t="s">
        <v>16</v>
      </c>
    </row>
    <row r="18" spans="1:11" x14ac:dyDescent="0.35">
      <c r="A18" s="44" t="s">
        <v>11</v>
      </c>
      <c r="B18" s="44"/>
      <c r="C18" s="44"/>
      <c r="D18" s="44"/>
      <c r="E18" s="44" t="s">
        <v>17</v>
      </c>
      <c r="F18" s="44"/>
      <c r="G18" s="44">
        <v>230</v>
      </c>
      <c r="H18" s="44" t="s">
        <v>19</v>
      </c>
      <c r="I18" s="44" t="s">
        <v>14</v>
      </c>
      <c r="J18" s="44" t="s">
        <v>15</v>
      </c>
      <c r="K18" s="44" t="s">
        <v>16</v>
      </c>
    </row>
    <row r="19" spans="1:11" x14ac:dyDescent="0.35">
      <c r="A19" s="44" t="s">
        <v>11</v>
      </c>
      <c r="B19" s="44"/>
      <c r="C19" s="44"/>
      <c r="D19" s="44"/>
      <c r="E19" s="44" t="s">
        <v>17</v>
      </c>
      <c r="F19" s="44"/>
      <c r="G19" s="44">
        <v>230</v>
      </c>
      <c r="H19" s="44" t="s">
        <v>19</v>
      </c>
      <c r="I19" s="44" t="s">
        <v>14</v>
      </c>
      <c r="J19" s="44" t="s">
        <v>15</v>
      </c>
      <c r="K19" s="44" t="s">
        <v>16</v>
      </c>
    </row>
    <row r="20" spans="1:11" x14ac:dyDescent="0.35">
      <c r="A20" s="44" t="s">
        <v>11</v>
      </c>
      <c r="B20" s="44"/>
      <c r="C20" s="44"/>
      <c r="D20" s="44"/>
      <c r="E20" s="44" t="s">
        <v>17</v>
      </c>
      <c r="F20" s="44"/>
      <c r="G20" s="44">
        <v>230</v>
      </c>
      <c r="H20" s="44" t="s">
        <v>19</v>
      </c>
      <c r="I20" s="44" t="s">
        <v>14</v>
      </c>
      <c r="J20" s="44" t="s">
        <v>15</v>
      </c>
      <c r="K20" s="44" t="s">
        <v>16</v>
      </c>
    </row>
    <row r="21" spans="1:11" x14ac:dyDescent="0.35">
      <c r="A21" s="44" t="s">
        <v>11</v>
      </c>
      <c r="B21" s="44"/>
      <c r="C21" s="44"/>
      <c r="D21" s="44"/>
      <c r="E21" s="44" t="s">
        <v>12</v>
      </c>
      <c r="F21" s="44"/>
      <c r="G21" s="44">
        <v>230</v>
      </c>
      <c r="H21" s="44" t="s">
        <v>19</v>
      </c>
      <c r="I21" s="44" t="s">
        <v>14</v>
      </c>
      <c r="J21" s="44" t="s">
        <v>15</v>
      </c>
      <c r="K21" s="44" t="s">
        <v>16</v>
      </c>
    </row>
    <row r="22" spans="1:11" x14ac:dyDescent="0.35">
      <c r="A22" s="44" t="s">
        <v>11</v>
      </c>
      <c r="B22" s="44"/>
      <c r="C22" s="44"/>
      <c r="D22" s="44"/>
      <c r="E22" s="44" t="s">
        <v>12</v>
      </c>
      <c r="F22" s="44"/>
      <c r="G22" s="44">
        <v>230</v>
      </c>
      <c r="H22" s="44" t="s">
        <v>19</v>
      </c>
      <c r="I22" s="44" t="s">
        <v>14</v>
      </c>
      <c r="J22" s="44" t="s">
        <v>15</v>
      </c>
      <c r="K22" s="44" t="s">
        <v>16</v>
      </c>
    </row>
    <row r="23" spans="1:11" x14ac:dyDescent="0.35">
      <c r="A23" s="44" t="s">
        <v>11</v>
      </c>
      <c r="B23" s="44"/>
      <c r="C23" s="44"/>
      <c r="D23" s="44"/>
      <c r="E23" s="44" t="s">
        <v>12</v>
      </c>
      <c r="F23" s="44"/>
      <c r="G23" s="44">
        <v>230</v>
      </c>
      <c r="H23" s="44" t="s">
        <v>19</v>
      </c>
      <c r="I23" s="44" t="s">
        <v>14</v>
      </c>
      <c r="J23" s="44" t="s">
        <v>15</v>
      </c>
      <c r="K23" s="44" t="s">
        <v>16</v>
      </c>
    </row>
    <row r="24" spans="1:11" x14ac:dyDescent="0.35">
      <c r="A24" s="44" t="s">
        <v>11</v>
      </c>
      <c r="B24" s="44"/>
      <c r="C24" s="44"/>
      <c r="D24" s="44"/>
      <c r="E24" s="44" t="s">
        <v>12</v>
      </c>
      <c r="F24" s="44"/>
      <c r="G24" s="44">
        <v>230</v>
      </c>
      <c r="H24" s="44" t="s">
        <v>19</v>
      </c>
      <c r="I24" s="44" t="s">
        <v>14</v>
      </c>
      <c r="J24" s="44" t="s">
        <v>15</v>
      </c>
      <c r="K24" s="44" t="s">
        <v>16</v>
      </c>
    </row>
    <row r="25" spans="1:11" x14ac:dyDescent="0.35">
      <c r="A25" s="44" t="s">
        <v>11</v>
      </c>
      <c r="B25" s="44"/>
      <c r="C25" s="44"/>
      <c r="D25" s="44"/>
      <c r="E25" s="44" t="s">
        <v>17</v>
      </c>
      <c r="F25" s="44"/>
      <c r="G25" s="44">
        <v>230</v>
      </c>
      <c r="H25" s="44" t="s">
        <v>19</v>
      </c>
      <c r="I25" s="44" t="s">
        <v>14</v>
      </c>
      <c r="J25" s="44" t="s">
        <v>15</v>
      </c>
      <c r="K25" s="44" t="s">
        <v>16</v>
      </c>
    </row>
    <row r="26" spans="1:11" x14ac:dyDescent="0.35">
      <c r="A26" s="44" t="s">
        <v>11</v>
      </c>
      <c r="B26" s="44"/>
      <c r="C26" s="44"/>
      <c r="D26" s="44"/>
      <c r="E26" s="44" t="s">
        <v>12</v>
      </c>
      <c r="F26" s="44"/>
      <c r="G26" s="44">
        <v>230</v>
      </c>
      <c r="H26" s="44" t="s">
        <v>19</v>
      </c>
      <c r="I26" s="44" t="s">
        <v>14</v>
      </c>
      <c r="J26" s="44" t="s">
        <v>15</v>
      </c>
      <c r="K26" s="44" t="s">
        <v>16</v>
      </c>
    </row>
    <row r="27" spans="1:11" x14ac:dyDescent="0.35">
      <c r="A27" s="44" t="s">
        <v>11</v>
      </c>
      <c r="B27" s="44"/>
      <c r="C27" s="44"/>
      <c r="D27" s="44"/>
      <c r="E27" s="44" t="s">
        <v>12</v>
      </c>
      <c r="F27" s="44"/>
      <c r="G27" s="44">
        <v>230</v>
      </c>
      <c r="H27" s="44" t="s">
        <v>19</v>
      </c>
      <c r="I27" s="44" t="s">
        <v>14</v>
      </c>
      <c r="J27" s="44" t="s">
        <v>15</v>
      </c>
      <c r="K27" s="44" t="s">
        <v>16</v>
      </c>
    </row>
    <row r="28" spans="1:11" x14ac:dyDescent="0.35">
      <c r="A28" s="44" t="s">
        <v>11</v>
      </c>
      <c r="B28" s="44"/>
      <c r="C28" s="44"/>
      <c r="D28" s="44"/>
      <c r="E28" s="44" t="s">
        <v>17</v>
      </c>
      <c r="F28" s="44"/>
      <c r="G28" s="44">
        <v>230</v>
      </c>
      <c r="H28" s="44" t="s">
        <v>19</v>
      </c>
      <c r="I28" s="44" t="s">
        <v>14</v>
      </c>
      <c r="J28" s="44" t="s">
        <v>15</v>
      </c>
      <c r="K28" s="44" t="s">
        <v>16</v>
      </c>
    </row>
    <row r="29" spans="1:11" x14ac:dyDescent="0.35">
      <c r="A29" s="44" t="s">
        <v>11</v>
      </c>
      <c r="B29" s="44"/>
      <c r="C29" s="44"/>
      <c r="D29" s="44"/>
      <c r="E29" s="44" t="s">
        <v>12</v>
      </c>
      <c r="F29" s="44"/>
      <c r="G29" s="44">
        <v>230</v>
      </c>
      <c r="H29" s="44" t="s">
        <v>19</v>
      </c>
      <c r="I29" s="44" t="s">
        <v>14</v>
      </c>
      <c r="J29" s="44" t="s">
        <v>15</v>
      </c>
      <c r="K29" s="44" t="s">
        <v>16</v>
      </c>
    </row>
    <row r="30" spans="1:11" x14ac:dyDescent="0.35">
      <c r="A30" s="44" t="s">
        <v>11</v>
      </c>
      <c r="B30" s="44"/>
      <c r="C30" s="44"/>
      <c r="D30" s="44"/>
      <c r="E30" s="44" t="s">
        <v>12</v>
      </c>
      <c r="F30" s="44"/>
      <c r="G30" s="44">
        <v>230</v>
      </c>
      <c r="H30" s="44" t="s">
        <v>19</v>
      </c>
      <c r="I30" s="44" t="s">
        <v>14</v>
      </c>
      <c r="J30" s="44" t="s">
        <v>15</v>
      </c>
      <c r="K30" s="44" t="s">
        <v>16</v>
      </c>
    </row>
    <row r="31" spans="1:11" x14ac:dyDescent="0.35">
      <c r="A31" s="44" t="s">
        <v>11</v>
      </c>
      <c r="B31" s="44"/>
      <c r="C31" s="44"/>
      <c r="D31" s="44"/>
      <c r="E31" s="44" t="s">
        <v>17</v>
      </c>
      <c r="F31" s="44"/>
      <c r="G31" s="44">
        <v>230</v>
      </c>
      <c r="H31" s="44" t="s">
        <v>19</v>
      </c>
      <c r="I31" s="44" t="s">
        <v>14</v>
      </c>
      <c r="J31" s="44" t="s">
        <v>15</v>
      </c>
      <c r="K31" s="44" t="s">
        <v>16</v>
      </c>
    </row>
    <row r="32" spans="1:11" x14ac:dyDescent="0.35">
      <c r="A32" s="44" t="s">
        <v>11</v>
      </c>
      <c r="B32" s="44"/>
      <c r="C32" s="44"/>
      <c r="D32" s="44"/>
      <c r="E32" s="44" t="s">
        <v>17</v>
      </c>
      <c r="F32" s="44"/>
      <c r="G32" s="44">
        <v>230</v>
      </c>
      <c r="H32" s="44" t="s">
        <v>19</v>
      </c>
      <c r="I32" s="44" t="s">
        <v>14</v>
      </c>
      <c r="J32" s="44" t="s">
        <v>15</v>
      </c>
      <c r="K32" s="44" t="s">
        <v>16</v>
      </c>
    </row>
    <row r="33" spans="1:11" x14ac:dyDescent="0.35">
      <c r="A33" s="44" t="s">
        <v>11</v>
      </c>
      <c r="B33" s="44"/>
      <c r="C33" s="44"/>
      <c r="D33" s="44"/>
      <c r="E33" s="44" t="s">
        <v>17</v>
      </c>
      <c r="F33" s="44"/>
      <c r="G33" s="44">
        <v>230</v>
      </c>
      <c r="H33" s="44" t="s">
        <v>19</v>
      </c>
      <c r="I33" s="44" t="s">
        <v>14</v>
      </c>
      <c r="J33" s="44" t="s">
        <v>15</v>
      </c>
      <c r="K33" s="44" t="s">
        <v>16</v>
      </c>
    </row>
    <row r="34" spans="1:11" x14ac:dyDescent="0.35">
      <c r="A34" s="44" t="s">
        <v>11</v>
      </c>
      <c r="B34" s="44"/>
      <c r="C34" s="44"/>
      <c r="D34" s="44"/>
      <c r="E34" s="44" t="s">
        <v>17</v>
      </c>
      <c r="F34" s="44"/>
      <c r="G34" s="44">
        <v>230</v>
      </c>
      <c r="H34" s="44" t="s">
        <v>19</v>
      </c>
      <c r="I34" s="44" t="s">
        <v>14</v>
      </c>
      <c r="J34" s="44" t="s">
        <v>15</v>
      </c>
      <c r="K34" s="44" t="s">
        <v>16</v>
      </c>
    </row>
    <row r="35" spans="1:11" x14ac:dyDescent="0.35">
      <c r="A35" s="44" t="s">
        <v>11</v>
      </c>
      <c r="B35" s="44"/>
      <c r="C35" s="44"/>
      <c r="D35" s="44"/>
      <c r="E35" s="44" t="s">
        <v>12</v>
      </c>
      <c r="F35" s="44"/>
      <c r="G35" s="44">
        <v>230</v>
      </c>
      <c r="H35" s="44" t="s">
        <v>19</v>
      </c>
      <c r="I35" s="44" t="s">
        <v>14</v>
      </c>
      <c r="J35" s="44" t="s">
        <v>15</v>
      </c>
      <c r="K35" s="44" t="s">
        <v>16</v>
      </c>
    </row>
    <row r="36" spans="1:11" x14ac:dyDescent="0.35">
      <c r="A36" s="44" t="s">
        <v>11</v>
      </c>
      <c r="B36" s="44"/>
      <c r="C36" s="44"/>
      <c r="D36" s="44"/>
      <c r="E36" s="44" t="s">
        <v>12</v>
      </c>
      <c r="F36" s="44"/>
      <c r="G36" s="44">
        <v>230</v>
      </c>
      <c r="H36" s="44" t="s">
        <v>19</v>
      </c>
      <c r="I36" s="44" t="s">
        <v>14</v>
      </c>
      <c r="J36" s="44" t="s">
        <v>15</v>
      </c>
      <c r="K36" s="44" t="s">
        <v>16</v>
      </c>
    </row>
    <row r="37" spans="1:11" x14ac:dyDescent="0.35">
      <c r="A37" s="44" t="s">
        <v>11</v>
      </c>
      <c r="B37" s="44"/>
      <c r="C37" s="44"/>
      <c r="D37" s="44"/>
      <c r="E37" s="44" t="s">
        <v>17</v>
      </c>
      <c r="F37" s="44"/>
      <c r="G37" s="44">
        <v>230</v>
      </c>
      <c r="H37" s="44" t="s">
        <v>19</v>
      </c>
      <c r="I37" s="44" t="s">
        <v>14</v>
      </c>
      <c r="J37" s="44" t="s">
        <v>15</v>
      </c>
      <c r="K37" s="44" t="s">
        <v>16</v>
      </c>
    </row>
    <row r="38" spans="1:11" x14ac:dyDescent="0.35">
      <c r="A38" s="44" t="s">
        <v>11</v>
      </c>
      <c r="B38" s="44"/>
      <c r="C38" s="44"/>
      <c r="D38" s="44"/>
      <c r="E38" s="44" t="s">
        <v>12</v>
      </c>
      <c r="F38" s="44"/>
      <c r="G38" s="44">
        <v>230</v>
      </c>
      <c r="H38" s="44" t="s">
        <v>19</v>
      </c>
      <c r="I38" s="44" t="s">
        <v>14</v>
      </c>
      <c r="J38" s="44" t="s">
        <v>15</v>
      </c>
      <c r="K38" s="44" t="s">
        <v>16</v>
      </c>
    </row>
    <row r="39" spans="1:11" x14ac:dyDescent="0.35">
      <c r="A39" s="44" t="s">
        <v>11</v>
      </c>
      <c r="B39" s="44"/>
      <c r="C39" s="44"/>
      <c r="D39" s="44"/>
      <c r="E39" s="44" t="s">
        <v>17</v>
      </c>
      <c r="F39" s="44"/>
      <c r="G39" s="44">
        <v>230</v>
      </c>
      <c r="H39" s="44" t="s">
        <v>19</v>
      </c>
      <c r="I39" s="44" t="s">
        <v>14</v>
      </c>
      <c r="J39" s="44" t="s">
        <v>15</v>
      </c>
      <c r="K39" s="44" t="s">
        <v>16</v>
      </c>
    </row>
    <row r="40" spans="1:11" x14ac:dyDescent="0.35">
      <c r="A40" s="44" t="s">
        <v>11</v>
      </c>
      <c r="B40" s="44"/>
      <c r="C40" s="44"/>
      <c r="D40" s="44"/>
      <c r="E40" s="44" t="s">
        <v>17</v>
      </c>
      <c r="F40" s="44"/>
      <c r="G40" s="44">
        <v>230</v>
      </c>
      <c r="H40" s="44" t="s">
        <v>19</v>
      </c>
      <c r="I40" s="44" t="s">
        <v>14</v>
      </c>
      <c r="J40" s="44" t="s">
        <v>15</v>
      </c>
      <c r="K40" s="44" t="s">
        <v>16</v>
      </c>
    </row>
    <row r="41" spans="1:11" x14ac:dyDescent="0.35">
      <c r="A41" s="44" t="s">
        <v>11</v>
      </c>
      <c r="B41" s="44"/>
      <c r="C41" s="44"/>
      <c r="D41" s="44"/>
      <c r="E41" s="44" t="s">
        <v>17</v>
      </c>
      <c r="F41" s="44"/>
      <c r="G41" s="44">
        <v>230</v>
      </c>
      <c r="H41" s="44" t="s">
        <v>19</v>
      </c>
      <c r="I41" s="44" t="s">
        <v>14</v>
      </c>
      <c r="J41" s="44" t="s">
        <v>15</v>
      </c>
      <c r="K41" s="44" t="s">
        <v>16</v>
      </c>
    </row>
    <row r="42" spans="1:11" x14ac:dyDescent="0.35">
      <c r="A42" s="44" t="s">
        <v>11</v>
      </c>
      <c r="B42" s="44"/>
      <c r="C42" s="44"/>
      <c r="D42" s="44"/>
      <c r="E42" s="44" t="s">
        <v>12</v>
      </c>
      <c r="F42" s="44"/>
      <c r="G42" s="44">
        <v>230</v>
      </c>
      <c r="H42" s="44" t="s">
        <v>19</v>
      </c>
      <c r="I42" s="44" t="s">
        <v>14</v>
      </c>
      <c r="J42" s="44" t="s">
        <v>15</v>
      </c>
      <c r="K42" s="44" t="s">
        <v>16</v>
      </c>
    </row>
    <row r="43" spans="1:11" x14ac:dyDescent="0.35">
      <c r="A43" s="44" t="s">
        <v>11</v>
      </c>
      <c r="B43" s="44"/>
      <c r="C43" s="44"/>
      <c r="D43" s="44"/>
      <c r="E43" s="44" t="s">
        <v>12</v>
      </c>
      <c r="F43" s="44"/>
      <c r="G43" s="44">
        <v>230</v>
      </c>
      <c r="H43" s="44" t="s">
        <v>19</v>
      </c>
      <c r="I43" s="44" t="s">
        <v>14</v>
      </c>
      <c r="J43" s="44" t="s">
        <v>15</v>
      </c>
      <c r="K43" s="44" t="s">
        <v>16</v>
      </c>
    </row>
    <row r="44" spans="1:11" x14ac:dyDescent="0.35">
      <c r="A44" s="44" t="s">
        <v>11</v>
      </c>
      <c r="B44" s="44"/>
      <c r="C44" s="44"/>
      <c r="D44" s="44"/>
      <c r="E44" s="44" t="s">
        <v>12</v>
      </c>
      <c r="F44" s="44"/>
      <c r="G44" s="44">
        <v>230</v>
      </c>
      <c r="H44" s="44" t="s">
        <v>19</v>
      </c>
      <c r="I44" s="44" t="s">
        <v>14</v>
      </c>
      <c r="J44" s="44" t="s">
        <v>15</v>
      </c>
      <c r="K44" s="44" t="s">
        <v>16</v>
      </c>
    </row>
    <row r="45" spans="1:11" x14ac:dyDescent="0.35">
      <c r="A45" s="44" t="s">
        <v>11</v>
      </c>
      <c r="B45" s="44"/>
      <c r="C45" s="44"/>
      <c r="D45" s="44"/>
      <c r="E45" s="44" t="s">
        <v>17</v>
      </c>
      <c r="F45" s="44"/>
      <c r="G45" s="44">
        <v>230</v>
      </c>
      <c r="H45" s="44" t="s">
        <v>19</v>
      </c>
      <c r="I45" s="44" t="s">
        <v>14</v>
      </c>
      <c r="J45" s="44" t="s">
        <v>15</v>
      </c>
      <c r="K45" s="44" t="s">
        <v>16</v>
      </c>
    </row>
    <row r="46" spans="1:11" x14ac:dyDescent="0.35">
      <c r="A46" s="44" t="s">
        <v>11</v>
      </c>
      <c r="B46" s="44"/>
      <c r="C46" s="44"/>
      <c r="D46" s="44"/>
      <c r="E46" s="44" t="s">
        <v>17</v>
      </c>
      <c r="F46" s="44"/>
      <c r="G46" s="44">
        <v>230</v>
      </c>
      <c r="H46" s="44" t="s">
        <v>19</v>
      </c>
      <c r="I46" s="44" t="s">
        <v>14</v>
      </c>
      <c r="J46" s="44" t="s">
        <v>15</v>
      </c>
      <c r="K46" s="44" t="s">
        <v>16</v>
      </c>
    </row>
    <row r="47" spans="1:11" x14ac:dyDescent="0.35">
      <c r="A47" s="44" t="s">
        <v>11</v>
      </c>
      <c r="B47" s="44"/>
      <c r="C47" s="44"/>
      <c r="D47" s="44"/>
      <c r="E47" s="44" t="s">
        <v>17</v>
      </c>
      <c r="F47" s="44"/>
      <c r="G47" s="44">
        <v>230</v>
      </c>
      <c r="H47" s="44" t="s">
        <v>19</v>
      </c>
      <c r="I47" s="44" t="s">
        <v>14</v>
      </c>
      <c r="J47" s="44" t="s">
        <v>15</v>
      </c>
      <c r="K47" s="44" t="s">
        <v>16</v>
      </c>
    </row>
    <row r="48" spans="1:11" x14ac:dyDescent="0.35">
      <c r="A48" s="44" t="s">
        <v>11</v>
      </c>
      <c r="B48" s="44"/>
      <c r="C48" s="44"/>
      <c r="D48" s="44"/>
      <c r="E48" s="44" t="s">
        <v>12</v>
      </c>
      <c r="F48" s="44"/>
      <c r="G48" s="44">
        <v>230</v>
      </c>
      <c r="H48" s="44" t="s">
        <v>19</v>
      </c>
      <c r="I48" s="44" t="s">
        <v>14</v>
      </c>
      <c r="J48" s="44" t="s">
        <v>15</v>
      </c>
      <c r="K48" s="44" t="s">
        <v>16</v>
      </c>
    </row>
    <row r="49" spans="1:11" x14ac:dyDescent="0.35">
      <c r="A49" s="44" t="s">
        <v>11</v>
      </c>
      <c r="B49" s="44"/>
      <c r="C49" s="44"/>
      <c r="D49" s="44"/>
      <c r="E49" s="44" t="s">
        <v>17</v>
      </c>
      <c r="F49" s="44"/>
      <c r="G49" s="44">
        <v>230</v>
      </c>
      <c r="H49" s="44" t="s">
        <v>19</v>
      </c>
      <c r="I49" s="44" t="s">
        <v>14</v>
      </c>
      <c r="J49" s="44" t="s">
        <v>15</v>
      </c>
      <c r="K49" s="44" t="s">
        <v>16</v>
      </c>
    </row>
    <row r="50" spans="1:11" x14ac:dyDescent="0.35">
      <c r="A50" s="44" t="s">
        <v>11</v>
      </c>
      <c r="B50" s="44"/>
      <c r="C50" s="44"/>
      <c r="D50" s="44"/>
      <c r="E50" s="44" t="s">
        <v>12</v>
      </c>
      <c r="F50" s="44"/>
      <c r="G50" s="44">
        <v>230</v>
      </c>
      <c r="H50" s="44" t="s">
        <v>19</v>
      </c>
      <c r="I50" s="44" t="s">
        <v>14</v>
      </c>
      <c r="J50" s="44" t="s">
        <v>15</v>
      </c>
      <c r="K50" s="44" t="s">
        <v>16</v>
      </c>
    </row>
    <row r="51" spans="1:11" x14ac:dyDescent="0.35">
      <c r="A51" s="44" t="s">
        <v>11</v>
      </c>
      <c r="B51" s="44"/>
      <c r="C51" s="44"/>
      <c r="D51" s="44"/>
      <c r="E51" s="44" t="s">
        <v>17</v>
      </c>
      <c r="F51" s="44"/>
      <c r="G51" s="44">
        <v>230</v>
      </c>
      <c r="H51" s="44" t="s">
        <v>19</v>
      </c>
      <c r="I51" s="44" t="s">
        <v>14</v>
      </c>
      <c r="J51" s="44" t="s">
        <v>15</v>
      </c>
      <c r="K51" s="44" t="s">
        <v>16</v>
      </c>
    </row>
    <row r="52" spans="1:11" x14ac:dyDescent="0.35">
      <c r="A52" s="44" t="s">
        <v>11</v>
      </c>
      <c r="B52" s="44"/>
      <c r="C52" s="44"/>
      <c r="D52" s="44"/>
      <c r="E52" s="44" t="s">
        <v>12</v>
      </c>
      <c r="F52" s="44"/>
      <c r="G52" s="44">
        <v>230</v>
      </c>
      <c r="H52" s="44" t="s">
        <v>19</v>
      </c>
      <c r="I52" s="44" t="s">
        <v>14</v>
      </c>
      <c r="J52" s="44" t="s">
        <v>15</v>
      </c>
      <c r="K52" s="44" t="s">
        <v>16</v>
      </c>
    </row>
    <row r="53" spans="1:11" x14ac:dyDescent="0.35">
      <c r="A53" s="44" t="s">
        <v>11</v>
      </c>
      <c r="B53" s="44"/>
      <c r="C53" s="44"/>
      <c r="D53" s="44"/>
      <c r="E53" s="44" t="s">
        <v>17</v>
      </c>
      <c r="F53" s="44"/>
      <c r="G53" s="44">
        <v>230</v>
      </c>
      <c r="H53" s="44" t="s">
        <v>19</v>
      </c>
      <c r="I53" s="44" t="s">
        <v>14</v>
      </c>
      <c r="J53" s="44" t="s">
        <v>15</v>
      </c>
      <c r="K53" s="44" t="s">
        <v>16</v>
      </c>
    </row>
    <row r="54" spans="1:11" x14ac:dyDescent="0.35">
      <c r="A54" s="44" t="s">
        <v>11</v>
      </c>
      <c r="B54" s="44"/>
      <c r="C54" s="44"/>
      <c r="D54" s="44"/>
      <c r="E54" s="44" t="s">
        <v>17</v>
      </c>
      <c r="F54" s="44"/>
      <c r="G54" s="44">
        <v>230</v>
      </c>
      <c r="H54" s="44" t="s">
        <v>19</v>
      </c>
      <c r="I54" s="44" t="s">
        <v>14</v>
      </c>
      <c r="J54" s="44" t="s">
        <v>15</v>
      </c>
      <c r="K54" s="44" t="s">
        <v>16</v>
      </c>
    </row>
    <row r="55" spans="1:11" x14ac:dyDescent="0.35">
      <c r="A55" s="44" t="s">
        <v>11</v>
      </c>
      <c r="B55" s="44"/>
      <c r="C55" s="44"/>
      <c r="D55" s="44"/>
      <c r="E55" s="44" t="s">
        <v>17</v>
      </c>
      <c r="F55" s="44"/>
      <c r="G55" s="44">
        <v>230</v>
      </c>
      <c r="H55" s="44" t="s">
        <v>19</v>
      </c>
      <c r="I55" s="44" t="s">
        <v>14</v>
      </c>
      <c r="J55" s="44" t="s">
        <v>15</v>
      </c>
      <c r="K55" s="44" t="s">
        <v>16</v>
      </c>
    </row>
    <row r="56" spans="1:11" x14ac:dyDescent="0.35">
      <c r="A56" s="44" t="s">
        <v>11</v>
      </c>
      <c r="B56" s="44"/>
      <c r="C56" s="44"/>
      <c r="D56" s="44"/>
      <c r="E56" s="44" t="s">
        <v>17</v>
      </c>
      <c r="F56" s="44"/>
      <c r="G56" s="44">
        <v>230</v>
      </c>
      <c r="H56" s="44" t="s">
        <v>19</v>
      </c>
      <c r="I56" s="44" t="s">
        <v>14</v>
      </c>
      <c r="J56" s="44" t="s">
        <v>15</v>
      </c>
      <c r="K56" s="44" t="s">
        <v>16</v>
      </c>
    </row>
    <row r="57" spans="1:11" x14ac:dyDescent="0.35">
      <c r="A57" s="44" t="s">
        <v>11</v>
      </c>
      <c r="B57" s="44"/>
      <c r="C57" s="44"/>
      <c r="D57" s="44"/>
      <c r="E57" s="44" t="s">
        <v>12</v>
      </c>
      <c r="F57" s="44"/>
      <c r="G57" s="44">
        <v>230</v>
      </c>
      <c r="H57" s="44" t="s">
        <v>19</v>
      </c>
      <c r="I57" s="44" t="s">
        <v>14</v>
      </c>
      <c r="J57" s="44" t="s">
        <v>15</v>
      </c>
      <c r="K57" s="44" t="s">
        <v>16</v>
      </c>
    </row>
    <row r="58" spans="1:11" x14ac:dyDescent="0.35">
      <c r="A58" s="44" t="s">
        <v>11</v>
      </c>
      <c r="B58" s="44"/>
      <c r="C58" s="44"/>
      <c r="D58" s="44"/>
      <c r="E58" s="44" t="s">
        <v>17</v>
      </c>
      <c r="F58" s="44"/>
      <c r="G58" s="44">
        <v>230</v>
      </c>
      <c r="H58" s="44" t="s">
        <v>19</v>
      </c>
      <c r="I58" s="44" t="s">
        <v>14</v>
      </c>
      <c r="J58" s="44" t="s">
        <v>15</v>
      </c>
      <c r="K58" s="44" t="s">
        <v>16</v>
      </c>
    </row>
    <row r="59" spans="1:11" x14ac:dyDescent="0.35">
      <c r="A59" s="44" t="s">
        <v>11</v>
      </c>
      <c r="B59" s="44"/>
      <c r="C59" s="44"/>
      <c r="D59" s="44"/>
      <c r="E59" s="44" t="s">
        <v>12</v>
      </c>
      <c r="F59" s="44"/>
      <c r="G59" s="44">
        <v>230</v>
      </c>
      <c r="H59" s="44" t="s">
        <v>19</v>
      </c>
      <c r="I59" s="44" t="s">
        <v>14</v>
      </c>
      <c r="J59" s="44" t="s">
        <v>15</v>
      </c>
      <c r="K59" s="44" t="s">
        <v>16</v>
      </c>
    </row>
    <row r="60" spans="1:11" x14ac:dyDescent="0.35">
      <c r="A60" s="44" t="s">
        <v>11</v>
      </c>
      <c r="B60" s="44"/>
      <c r="C60" s="44"/>
      <c r="D60" s="44"/>
      <c r="E60" s="44" t="s">
        <v>17</v>
      </c>
      <c r="F60" s="44"/>
      <c r="G60" s="44">
        <v>230</v>
      </c>
      <c r="H60" s="44" t="s">
        <v>19</v>
      </c>
      <c r="I60" s="44" t="s">
        <v>14</v>
      </c>
      <c r="J60" s="44" t="s">
        <v>15</v>
      </c>
      <c r="K60" s="44" t="s">
        <v>16</v>
      </c>
    </row>
    <row r="61" spans="1:11" x14ac:dyDescent="0.35">
      <c r="A61" s="44" t="s">
        <v>11</v>
      </c>
      <c r="B61" s="44"/>
      <c r="C61" s="44"/>
      <c r="D61" s="44"/>
      <c r="E61" s="44" t="s">
        <v>12</v>
      </c>
      <c r="F61" s="44"/>
      <c r="G61" s="44">
        <v>230</v>
      </c>
      <c r="H61" s="44" t="s">
        <v>19</v>
      </c>
      <c r="I61" s="44" t="s">
        <v>14</v>
      </c>
      <c r="J61" s="44" t="s">
        <v>15</v>
      </c>
      <c r="K61" s="44" t="s">
        <v>16</v>
      </c>
    </row>
    <row r="62" spans="1:11" x14ac:dyDescent="0.35">
      <c r="A62" s="44" t="s">
        <v>11</v>
      </c>
      <c r="B62" s="44"/>
      <c r="C62" s="44"/>
      <c r="D62" s="44"/>
      <c r="E62" s="44" t="s">
        <v>17</v>
      </c>
      <c r="F62" s="44"/>
      <c r="G62" s="44">
        <v>230</v>
      </c>
      <c r="H62" s="44" t="s">
        <v>19</v>
      </c>
      <c r="I62" s="44" t="s">
        <v>14</v>
      </c>
      <c r="J62" s="44" t="s">
        <v>15</v>
      </c>
      <c r="K62" s="44" t="s">
        <v>16</v>
      </c>
    </row>
    <row r="63" spans="1:11" x14ac:dyDescent="0.35">
      <c r="A63" s="44" t="s">
        <v>11</v>
      </c>
      <c r="B63" s="44"/>
      <c r="C63" s="44"/>
      <c r="D63" s="44"/>
      <c r="E63" s="44" t="s">
        <v>12</v>
      </c>
      <c r="F63" s="44"/>
      <c r="G63" s="44">
        <v>230</v>
      </c>
      <c r="H63" s="44" t="s">
        <v>19</v>
      </c>
      <c r="I63" s="44" t="s">
        <v>14</v>
      </c>
      <c r="J63" s="44" t="s">
        <v>15</v>
      </c>
      <c r="K63" s="44" t="s">
        <v>16</v>
      </c>
    </row>
    <row r="64" spans="1:11" x14ac:dyDescent="0.35">
      <c r="A64" s="44" t="s">
        <v>11</v>
      </c>
      <c r="B64" s="44"/>
      <c r="C64" s="44"/>
      <c r="D64" s="44"/>
      <c r="E64" s="44" t="s">
        <v>17</v>
      </c>
      <c r="F64" s="44"/>
      <c r="G64" s="44">
        <v>230</v>
      </c>
      <c r="H64" s="44" t="s">
        <v>19</v>
      </c>
      <c r="I64" s="44" t="s">
        <v>14</v>
      </c>
      <c r="J64" s="44" t="s">
        <v>15</v>
      </c>
      <c r="K64" s="44" t="s">
        <v>16</v>
      </c>
    </row>
    <row r="65" spans="1:11" x14ac:dyDescent="0.35">
      <c r="A65" s="44" t="s">
        <v>11</v>
      </c>
      <c r="B65" s="44"/>
      <c r="C65" s="44"/>
      <c r="D65" s="44"/>
      <c r="E65" s="44" t="s">
        <v>17</v>
      </c>
      <c r="F65" s="44"/>
      <c r="G65" s="44">
        <v>230</v>
      </c>
      <c r="H65" s="44" t="s">
        <v>19</v>
      </c>
      <c r="I65" s="44" t="s">
        <v>14</v>
      </c>
      <c r="J65" s="44" t="s">
        <v>15</v>
      </c>
      <c r="K65" s="44" t="s">
        <v>16</v>
      </c>
    </row>
    <row r="66" spans="1:11" x14ac:dyDescent="0.35">
      <c r="A66" s="44" t="s">
        <v>11</v>
      </c>
      <c r="B66" s="44"/>
      <c r="C66" s="44"/>
      <c r="D66" s="44"/>
      <c r="E66" s="44" t="s">
        <v>12</v>
      </c>
      <c r="F66" s="44"/>
      <c r="G66" s="44">
        <v>230</v>
      </c>
      <c r="H66" s="44" t="s">
        <v>19</v>
      </c>
      <c r="I66" s="44" t="s">
        <v>14</v>
      </c>
      <c r="J66" s="44" t="s">
        <v>15</v>
      </c>
      <c r="K66" s="44" t="s">
        <v>16</v>
      </c>
    </row>
    <row r="67" spans="1:11" x14ac:dyDescent="0.35">
      <c r="A67" s="44" t="s">
        <v>11</v>
      </c>
      <c r="B67" s="44"/>
      <c r="C67" s="44"/>
      <c r="D67" s="44"/>
      <c r="E67" s="44" t="s">
        <v>17</v>
      </c>
      <c r="F67" s="44"/>
      <c r="G67" s="44">
        <v>230</v>
      </c>
      <c r="H67" s="44" t="s">
        <v>19</v>
      </c>
      <c r="I67" s="44" t="s">
        <v>14</v>
      </c>
      <c r="J67" s="44" t="s">
        <v>15</v>
      </c>
      <c r="K67" s="44" t="s">
        <v>16</v>
      </c>
    </row>
    <row r="68" spans="1:11" x14ac:dyDescent="0.35">
      <c r="A68" s="44" t="s">
        <v>11</v>
      </c>
      <c r="B68" s="44"/>
      <c r="C68" s="44"/>
      <c r="D68" s="44"/>
      <c r="E68" s="44" t="s">
        <v>12</v>
      </c>
      <c r="F68" s="44"/>
      <c r="G68" s="44">
        <v>230</v>
      </c>
      <c r="H68" s="44" t="s">
        <v>19</v>
      </c>
      <c r="I68" s="44" t="s">
        <v>14</v>
      </c>
      <c r="J68" s="44" t="s">
        <v>15</v>
      </c>
      <c r="K68" s="44" t="s">
        <v>16</v>
      </c>
    </row>
    <row r="69" spans="1:11" x14ac:dyDescent="0.35">
      <c r="A69" s="44" t="s">
        <v>11</v>
      </c>
      <c r="B69" s="44"/>
      <c r="C69" s="44"/>
      <c r="D69" s="44"/>
      <c r="E69" s="44" t="s">
        <v>17</v>
      </c>
      <c r="F69" s="44"/>
      <c r="G69" s="44">
        <v>230</v>
      </c>
      <c r="H69" s="44" t="s">
        <v>19</v>
      </c>
      <c r="I69" s="44" t="s">
        <v>14</v>
      </c>
      <c r="J69" s="44" t="s">
        <v>15</v>
      </c>
      <c r="K69" s="44" t="s">
        <v>16</v>
      </c>
    </row>
    <row r="70" spans="1:11" x14ac:dyDescent="0.35">
      <c r="A70" s="44" t="s">
        <v>11</v>
      </c>
      <c r="B70" s="44"/>
      <c r="C70" s="44"/>
      <c r="D70" s="44"/>
      <c r="E70" s="44" t="s">
        <v>17</v>
      </c>
      <c r="F70" s="44"/>
      <c r="G70" s="44">
        <v>230</v>
      </c>
      <c r="H70" s="44" t="s">
        <v>19</v>
      </c>
      <c r="I70" s="44" t="s">
        <v>14</v>
      </c>
      <c r="J70" s="44" t="s">
        <v>15</v>
      </c>
      <c r="K70" s="44" t="s">
        <v>16</v>
      </c>
    </row>
    <row r="71" spans="1:11" x14ac:dyDescent="0.35">
      <c r="A71" s="44" t="s">
        <v>11</v>
      </c>
      <c r="B71" s="44"/>
      <c r="C71" s="44"/>
      <c r="D71" s="44"/>
      <c r="E71" s="44" t="s">
        <v>12</v>
      </c>
      <c r="F71" s="44"/>
      <c r="G71" s="44">
        <v>230</v>
      </c>
      <c r="H71" s="44" t="s">
        <v>19</v>
      </c>
      <c r="I71" s="44" t="s">
        <v>14</v>
      </c>
      <c r="J71" s="44" t="s">
        <v>15</v>
      </c>
      <c r="K71" s="44" t="s">
        <v>16</v>
      </c>
    </row>
    <row r="72" spans="1:11" x14ac:dyDescent="0.35">
      <c r="A72" s="44" t="s">
        <v>11</v>
      </c>
      <c r="B72" s="44"/>
      <c r="C72" s="44"/>
      <c r="D72" s="44"/>
      <c r="E72" s="44" t="s">
        <v>12</v>
      </c>
      <c r="F72" s="44"/>
      <c r="G72" s="44">
        <v>230</v>
      </c>
      <c r="H72" s="44" t="s">
        <v>19</v>
      </c>
      <c r="I72" s="44" t="s">
        <v>14</v>
      </c>
      <c r="J72" s="44" t="s">
        <v>15</v>
      </c>
      <c r="K72" s="44" t="s">
        <v>16</v>
      </c>
    </row>
    <row r="73" spans="1:11" x14ac:dyDescent="0.35">
      <c r="A73" s="44" t="s">
        <v>11</v>
      </c>
      <c r="B73" s="44"/>
      <c r="C73" s="44"/>
      <c r="D73" s="44"/>
      <c r="E73" s="44" t="s">
        <v>12</v>
      </c>
      <c r="F73" s="44"/>
      <c r="G73" s="44">
        <v>230</v>
      </c>
      <c r="H73" s="44" t="s">
        <v>19</v>
      </c>
      <c r="I73" s="44" t="s">
        <v>14</v>
      </c>
      <c r="J73" s="44" t="s">
        <v>15</v>
      </c>
      <c r="K73" s="44" t="s">
        <v>16</v>
      </c>
    </row>
    <row r="74" spans="1:11" x14ac:dyDescent="0.35">
      <c r="A74" s="44" t="s">
        <v>11</v>
      </c>
      <c r="B74" s="44"/>
      <c r="C74" s="44"/>
      <c r="D74" s="44"/>
      <c r="E74" s="44" t="s">
        <v>17</v>
      </c>
      <c r="F74" s="44"/>
      <c r="G74" s="44">
        <v>230</v>
      </c>
      <c r="H74" s="44" t="s">
        <v>19</v>
      </c>
      <c r="I74" s="44" t="s">
        <v>14</v>
      </c>
      <c r="J74" s="44" t="s">
        <v>15</v>
      </c>
      <c r="K74" s="44" t="s">
        <v>16</v>
      </c>
    </row>
    <row r="75" spans="1:11" x14ac:dyDescent="0.35">
      <c r="A75" s="44" t="s">
        <v>11</v>
      </c>
      <c r="B75" s="44"/>
      <c r="C75" s="44"/>
      <c r="D75" s="44"/>
      <c r="E75" s="44" t="s">
        <v>12</v>
      </c>
      <c r="F75" s="44"/>
      <c r="G75" s="44">
        <v>270</v>
      </c>
      <c r="H75" s="44" t="s">
        <v>40</v>
      </c>
      <c r="I75" s="44" t="s">
        <v>14</v>
      </c>
      <c r="J75" s="44" t="s">
        <v>15</v>
      </c>
      <c r="K75" s="44" t="s">
        <v>16</v>
      </c>
    </row>
    <row r="76" spans="1:11" x14ac:dyDescent="0.35">
      <c r="A76" s="44" t="s">
        <v>11</v>
      </c>
      <c r="B76" s="44"/>
      <c r="C76" s="44"/>
      <c r="D76" s="44"/>
      <c r="E76" s="44" t="s">
        <v>17</v>
      </c>
      <c r="F76" s="44"/>
      <c r="G76" s="44">
        <v>210</v>
      </c>
      <c r="H76" s="44" t="s">
        <v>13</v>
      </c>
      <c r="I76" s="44" t="s">
        <v>14</v>
      </c>
      <c r="J76" s="44" t="s">
        <v>15</v>
      </c>
      <c r="K76" s="44" t="s">
        <v>16</v>
      </c>
    </row>
    <row r="77" spans="1:11" x14ac:dyDescent="0.35">
      <c r="A77" s="44" t="s">
        <v>11</v>
      </c>
      <c r="B77" s="44"/>
      <c r="C77" s="44"/>
      <c r="D77" s="44"/>
      <c r="E77" s="44" t="s">
        <v>17</v>
      </c>
      <c r="F77" s="44"/>
      <c r="G77" s="44">
        <v>210</v>
      </c>
      <c r="H77" s="44" t="s">
        <v>13</v>
      </c>
      <c r="I77" s="44" t="s">
        <v>14</v>
      </c>
      <c r="J77" s="44" t="s">
        <v>15</v>
      </c>
      <c r="K77" s="44" t="s">
        <v>16</v>
      </c>
    </row>
    <row r="78" spans="1:11" x14ac:dyDescent="0.35">
      <c r="A78" s="44" t="s">
        <v>11</v>
      </c>
      <c r="B78" s="44"/>
      <c r="C78" s="44"/>
      <c r="D78" s="44"/>
      <c r="E78" s="44" t="s">
        <v>12</v>
      </c>
      <c r="F78" s="44"/>
      <c r="G78" s="44">
        <v>210</v>
      </c>
      <c r="H78" s="44" t="s">
        <v>13</v>
      </c>
      <c r="I78" s="44" t="s">
        <v>14</v>
      </c>
      <c r="J78" s="44" t="s">
        <v>15</v>
      </c>
      <c r="K78" s="44" t="s">
        <v>16</v>
      </c>
    </row>
    <row r="79" spans="1:11" x14ac:dyDescent="0.35">
      <c r="A79" s="44" t="s">
        <v>11</v>
      </c>
      <c r="B79" s="44"/>
      <c r="C79" s="44"/>
      <c r="D79" s="44"/>
      <c r="E79" s="44" t="s">
        <v>17</v>
      </c>
      <c r="F79" s="44"/>
      <c r="G79" s="44">
        <v>210</v>
      </c>
      <c r="H79" s="44" t="s">
        <v>13</v>
      </c>
      <c r="I79" s="44" t="s">
        <v>14</v>
      </c>
      <c r="J79" s="44" t="s">
        <v>15</v>
      </c>
      <c r="K79" s="44" t="s">
        <v>16</v>
      </c>
    </row>
    <row r="80" spans="1:11" x14ac:dyDescent="0.35">
      <c r="A80" s="44" t="s">
        <v>11</v>
      </c>
      <c r="B80" s="44"/>
      <c r="C80" s="44"/>
      <c r="D80" s="44"/>
      <c r="E80" s="44" t="s">
        <v>12</v>
      </c>
      <c r="F80" s="44"/>
      <c r="G80" s="44">
        <v>210</v>
      </c>
      <c r="H80" s="44" t="s">
        <v>13</v>
      </c>
      <c r="I80" s="44" t="s">
        <v>14</v>
      </c>
      <c r="J80" s="44" t="s">
        <v>15</v>
      </c>
      <c r="K80" s="44" t="s">
        <v>16</v>
      </c>
    </row>
    <row r="81" spans="1:11" x14ac:dyDescent="0.35">
      <c r="A81" s="44" t="s">
        <v>11</v>
      </c>
      <c r="B81" s="44"/>
      <c r="C81" s="44"/>
      <c r="D81" s="44"/>
      <c r="E81" s="44" t="s">
        <v>17</v>
      </c>
      <c r="F81" s="44"/>
      <c r="G81" s="44">
        <v>210</v>
      </c>
      <c r="H81" s="44" t="s">
        <v>13</v>
      </c>
      <c r="I81" s="44" t="s">
        <v>14</v>
      </c>
      <c r="J81" s="44" t="s">
        <v>15</v>
      </c>
      <c r="K81" s="44" t="s">
        <v>16</v>
      </c>
    </row>
    <row r="82" spans="1:11" x14ac:dyDescent="0.35">
      <c r="A82" s="44" t="s">
        <v>11</v>
      </c>
      <c r="B82" s="44"/>
      <c r="C82" s="44"/>
      <c r="D82" s="44"/>
      <c r="E82" s="44" t="s">
        <v>17</v>
      </c>
      <c r="F82" s="44"/>
      <c r="G82" s="44">
        <v>280</v>
      </c>
      <c r="H82" s="44" t="s">
        <v>30</v>
      </c>
      <c r="I82" s="44" t="s">
        <v>14</v>
      </c>
      <c r="J82" s="44" t="s">
        <v>15</v>
      </c>
      <c r="K82" s="44" t="s">
        <v>16</v>
      </c>
    </row>
    <row r="83" spans="1:11" x14ac:dyDescent="0.35">
      <c r="A83" s="44" t="s">
        <v>11</v>
      </c>
      <c r="B83" s="44"/>
      <c r="C83" s="44"/>
      <c r="D83" s="44"/>
      <c r="E83" s="44" t="s">
        <v>12</v>
      </c>
      <c r="F83" s="44"/>
      <c r="G83" s="44">
        <v>280</v>
      </c>
      <c r="H83" s="44" t="s">
        <v>30</v>
      </c>
      <c r="I83" s="44" t="s">
        <v>14</v>
      </c>
      <c r="J83" s="44" t="s">
        <v>15</v>
      </c>
      <c r="K83" s="44" t="s">
        <v>16</v>
      </c>
    </row>
    <row r="84" spans="1:11" x14ac:dyDescent="0.35">
      <c r="A84" s="44" t="s">
        <v>11</v>
      </c>
      <c r="B84" s="44"/>
      <c r="C84" s="44"/>
      <c r="D84" s="44"/>
      <c r="E84" s="44" t="s">
        <v>12</v>
      </c>
      <c r="F84" s="44"/>
      <c r="G84" s="44">
        <v>310</v>
      </c>
      <c r="H84" s="44" t="s">
        <v>20</v>
      </c>
      <c r="I84" s="44" t="s">
        <v>20</v>
      </c>
      <c r="J84" s="44" t="s">
        <v>15</v>
      </c>
      <c r="K84" s="44" t="s">
        <v>16</v>
      </c>
    </row>
    <row r="85" spans="1:11" x14ac:dyDescent="0.35">
      <c r="A85" s="44" t="s">
        <v>11</v>
      </c>
      <c r="B85" s="44"/>
      <c r="C85" s="44"/>
      <c r="D85" s="44"/>
      <c r="E85" s="44" t="s">
        <v>17</v>
      </c>
      <c r="F85" s="44"/>
      <c r="G85" s="44">
        <v>310</v>
      </c>
      <c r="H85" s="44" t="s">
        <v>20</v>
      </c>
      <c r="I85" s="44" t="s">
        <v>20</v>
      </c>
      <c r="J85" s="44" t="s">
        <v>15</v>
      </c>
      <c r="K85" s="44" t="s">
        <v>16</v>
      </c>
    </row>
    <row r="86" spans="1:11" x14ac:dyDescent="0.35">
      <c r="A86" s="44" t="s">
        <v>11</v>
      </c>
      <c r="B86" s="44"/>
      <c r="C86" s="44"/>
      <c r="D86" s="44"/>
      <c r="E86" s="44" t="s">
        <v>17</v>
      </c>
      <c r="F86" s="44"/>
      <c r="G86" s="44">
        <v>310</v>
      </c>
      <c r="H86" s="44" t="s">
        <v>20</v>
      </c>
      <c r="I86" s="44" t="s">
        <v>20</v>
      </c>
      <c r="J86" s="44" t="s">
        <v>15</v>
      </c>
      <c r="K86" s="44" t="s">
        <v>16</v>
      </c>
    </row>
    <row r="87" spans="1:11" x14ac:dyDescent="0.35">
      <c r="A87" s="44" t="s">
        <v>11</v>
      </c>
      <c r="B87" s="44"/>
      <c r="C87" s="44"/>
      <c r="D87" s="44"/>
      <c r="E87" s="44" t="s">
        <v>17</v>
      </c>
      <c r="F87" s="44"/>
      <c r="G87" s="44">
        <v>310</v>
      </c>
      <c r="H87" s="44" t="s">
        <v>20</v>
      </c>
      <c r="I87" s="44" t="s">
        <v>20</v>
      </c>
      <c r="J87" s="44" t="s">
        <v>15</v>
      </c>
      <c r="K87" s="44" t="s">
        <v>16</v>
      </c>
    </row>
    <row r="88" spans="1:11" x14ac:dyDescent="0.35">
      <c r="A88" s="44" t="s">
        <v>11</v>
      </c>
      <c r="B88" s="44"/>
      <c r="C88" s="44"/>
      <c r="D88" s="44"/>
      <c r="E88" s="44" t="s">
        <v>17</v>
      </c>
      <c r="F88" s="44"/>
      <c r="G88" s="44">
        <v>310</v>
      </c>
      <c r="H88" s="44" t="s">
        <v>20</v>
      </c>
      <c r="I88" s="44" t="s">
        <v>20</v>
      </c>
      <c r="J88" s="44" t="s">
        <v>15</v>
      </c>
      <c r="K88" s="44" t="s">
        <v>16</v>
      </c>
    </row>
    <row r="89" spans="1:11" x14ac:dyDescent="0.35">
      <c r="A89" s="44" t="s">
        <v>11</v>
      </c>
      <c r="B89" s="44"/>
      <c r="C89" s="44"/>
      <c r="D89" s="44"/>
      <c r="E89" s="44" t="s">
        <v>12</v>
      </c>
      <c r="F89" s="44"/>
      <c r="G89" s="44">
        <v>610</v>
      </c>
      <c r="H89" s="44" t="s">
        <v>34</v>
      </c>
      <c r="I89" s="44" t="s">
        <v>22</v>
      </c>
      <c r="J89" s="44" t="s">
        <v>22</v>
      </c>
      <c r="K89" s="44" t="s">
        <v>23</v>
      </c>
    </row>
    <row r="90" spans="1:11" x14ac:dyDescent="0.35">
      <c r="A90" s="44" t="s">
        <v>11</v>
      </c>
      <c r="B90" s="44"/>
      <c r="C90" s="44"/>
      <c r="D90" s="44"/>
      <c r="E90" s="44" t="s">
        <v>17</v>
      </c>
      <c r="F90" s="44"/>
      <c r="G90" s="44">
        <v>610</v>
      </c>
      <c r="H90" s="44" t="s">
        <v>34</v>
      </c>
      <c r="I90" s="44" t="s">
        <v>22</v>
      </c>
      <c r="J90" s="44" t="s">
        <v>22</v>
      </c>
      <c r="K90" s="44" t="s">
        <v>23</v>
      </c>
    </row>
    <row r="91" spans="1:11" x14ac:dyDescent="0.35">
      <c r="A91" s="44" t="s">
        <v>11</v>
      </c>
      <c r="B91" s="44"/>
      <c r="C91" s="44"/>
      <c r="D91" s="44"/>
      <c r="E91" s="44" t="s">
        <v>17</v>
      </c>
      <c r="F91" s="44"/>
      <c r="G91" s="44">
        <v>220</v>
      </c>
      <c r="H91" s="44" t="s">
        <v>18</v>
      </c>
      <c r="I91" s="44" t="s">
        <v>14</v>
      </c>
      <c r="J91" s="44" t="s">
        <v>15</v>
      </c>
      <c r="K91" s="44" t="s">
        <v>16</v>
      </c>
    </row>
    <row r="92" spans="1:11" x14ac:dyDescent="0.35">
      <c r="A92" s="44" t="s">
        <v>11</v>
      </c>
      <c r="B92" s="44"/>
      <c r="C92" s="44"/>
      <c r="D92" s="44"/>
      <c r="E92" s="44" t="s">
        <v>17</v>
      </c>
      <c r="F92" s="44"/>
      <c r="G92" s="44">
        <v>220</v>
      </c>
      <c r="H92" s="44" t="s">
        <v>18</v>
      </c>
      <c r="I92" s="44" t="s">
        <v>14</v>
      </c>
      <c r="J92" s="44" t="s">
        <v>15</v>
      </c>
      <c r="K92" s="44" t="s">
        <v>16</v>
      </c>
    </row>
    <row r="93" spans="1:11" x14ac:dyDescent="0.35">
      <c r="A93" s="44" t="s">
        <v>11</v>
      </c>
      <c r="B93" s="44"/>
      <c r="C93" s="44"/>
      <c r="D93" s="44"/>
      <c r="E93" s="44" t="s">
        <v>12</v>
      </c>
      <c r="F93" s="44"/>
      <c r="G93" s="44">
        <v>220</v>
      </c>
      <c r="H93" s="44" t="s">
        <v>18</v>
      </c>
      <c r="I93" s="44" t="s">
        <v>14</v>
      </c>
      <c r="J93" s="44" t="s">
        <v>15</v>
      </c>
      <c r="K93" s="44" t="s">
        <v>16</v>
      </c>
    </row>
    <row r="94" spans="1:11" x14ac:dyDescent="0.35">
      <c r="A94" s="44" t="s">
        <v>11</v>
      </c>
      <c r="B94" s="44"/>
      <c r="C94" s="44"/>
      <c r="D94" s="44"/>
      <c r="E94" s="44" t="s">
        <v>17</v>
      </c>
      <c r="F94" s="44"/>
      <c r="G94" s="44">
        <v>220</v>
      </c>
      <c r="H94" s="44" t="s">
        <v>18</v>
      </c>
      <c r="I94" s="44" t="s">
        <v>14</v>
      </c>
      <c r="J94" s="44" t="s">
        <v>15</v>
      </c>
      <c r="K94" s="44" t="s">
        <v>16</v>
      </c>
    </row>
    <row r="95" spans="1:11" x14ac:dyDescent="0.35">
      <c r="A95" s="44" t="s">
        <v>11</v>
      </c>
      <c r="B95" s="44"/>
      <c r="C95" s="44"/>
      <c r="D95" s="44"/>
      <c r="E95" s="44" t="s">
        <v>17</v>
      </c>
      <c r="F95" s="44"/>
      <c r="G95" s="44">
        <v>220</v>
      </c>
      <c r="H95" s="44" t="s">
        <v>18</v>
      </c>
      <c r="I95" s="44" t="s">
        <v>14</v>
      </c>
      <c r="J95" s="44" t="s">
        <v>15</v>
      </c>
      <c r="K95" s="44" t="s">
        <v>16</v>
      </c>
    </row>
    <row r="96" spans="1:11" x14ac:dyDescent="0.35">
      <c r="A96" s="44" t="s">
        <v>11</v>
      </c>
      <c r="B96" s="44"/>
      <c r="C96" s="44"/>
      <c r="D96" s="44"/>
      <c r="E96" s="44" t="s">
        <v>12</v>
      </c>
      <c r="F96" s="44"/>
      <c r="G96" s="44">
        <v>220</v>
      </c>
      <c r="H96" s="44" t="s">
        <v>18</v>
      </c>
      <c r="I96" s="44" t="s">
        <v>14</v>
      </c>
      <c r="J96" s="44" t="s">
        <v>15</v>
      </c>
      <c r="K96" s="44" t="s">
        <v>16</v>
      </c>
    </row>
    <row r="97" spans="1:11" x14ac:dyDescent="0.35">
      <c r="A97" s="44" t="s">
        <v>11</v>
      </c>
      <c r="B97" s="44"/>
      <c r="C97" s="44"/>
      <c r="D97" s="44"/>
      <c r="E97" s="44" t="s">
        <v>17</v>
      </c>
      <c r="F97" s="44"/>
      <c r="G97" s="44">
        <v>220</v>
      </c>
      <c r="H97" s="44" t="s">
        <v>18</v>
      </c>
      <c r="I97" s="44" t="s">
        <v>14</v>
      </c>
      <c r="J97" s="44" t="s">
        <v>15</v>
      </c>
      <c r="K97" s="44" t="s">
        <v>16</v>
      </c>
    </row>
    <row r="98" spans="1:11" x14ac:dyDescent="0.35">
      <c r="A98" s="44" t="s">
        <v>11</v>
      </c>
      <c r="B98" s="44"/>
      <c r="C98" s="44"/>
      <c r="D98" s="44"/>
      <c r="E98" s="44" t="s">
        <v>12</v>
      </c>
      <c r="F98" s="44"/>
      <c r="G98" s="44">
        <v>220</v>
      </c>
      <c r="H98" s="44" t="s">
        <v>18</v>
      </c>
      <c r="I98" s="44" t="s">
        <v>14</v>
      </c>
      <c r="J98" s="44" t="s">
        <v>15</v>
      </c>
      <c r="K98" s="44" t="s">
        <v>16</v>
      </c>
    </row>
    <row r="99" spans="1:11" x14ac:dyDescent="0.35">
      <c r="A99" s="44" t="s">
        <v>11</v>
      </c>
      <c r="B99" s="44"/>
      <c r="C99" s="44"/>
      <c r="D99" s="44"/>
      <c r="E99" s="44" t="s">
        <v>12</v>
      </c>
      <c r="F99" s="44"/>
      <c r="G99" s="44">
        <v>220</v>
      </c>
      <c r="H99" s="44" t="s">
        <v>18</v>
      </c>
      <c r="I99" s="44" t="s">
        <v>14</v>
      </c>
      <c r="J99" s="44" t="s">
        <v>15</v>
      </c>
      <c r="K99" s="44" t="s">
        <v>16</v>
      </c>
    </row>
    <row r="100" spans="1:11" x14ac:dyDescent="0.35">
      <c r="A100" s="44" t="s">
        <v>11</v>
      </c>
      <c r="B100" s="44"/>
      <c r="C100" s="44"/>
      <c r="D100" s="44"/>
      <c r="E100" s="44" t="s">
        <v>12</v>
      </c>
      <c r="F100" s="44"/>
      <c r="G100" s="44">
        <v>220</v>
      </c>
      <c r="H100" s="44" t="s">
        <v>18</v>
      </c>
      <c r="I100" s="44" t="s">
        <v>14</v>
      </c>
      <c r="J100" s="44" t="s">
        <v>15</v>
      </c>
      <c r="K100" s="44" t="s">
        <v>16</v>
      </c>
    </row>
    <row r="101" spans="1:11" x14ac:dyDescent="0.35">
      <c r="A101" s="44" t="s">
        <v>11</v>
      </c>
      <c r="B101" s="44"/>
      <c r="C101" s="44"/>
      <c r="D101" s="44"/>
      <c r="E101" s="44" t="s">
        <v>17</v>
      </c>
      <c r="F101" s="44"/>
      <c r="G101" s="44">
        <v>220</v>
      </c>
      <c r="H101" s="44" t="s">
        <v>18</v>
      </c>
      <c r="I101" s="44" t="s">
        <v>14</v>
      </c>
      <c r="J101" s="44" t="s">
        <v>15</v>
      </c>
      <c r="K101" s="44" t="s">
        <v>16</v>
      </c>
    </row>
    <row r="102" spans="1:11" x14ac:dyDescent="0.35">
      <c r="A102" s="44" t="s">
        <v>11</v>
      </c>
      <c r="B102" s="44"/>
      <c r="C102" s="44"/>
      <c r="D102" s="44"/>
      <c r="E102" s="44" t="s">
        <v>12</v>
      </c>
      <c r="F102" s="44"/>
      <c r="G102" s="44">
        <v>220</v>
      </c>
      <c r="H102" s="44" t="s">
        <v>18</v>
      </c>
      <c r="I102" s="44" t="s">
        <v>14</v>
      </c>
      <c r="J102" s="44" t="s">
        <v>15</v>
      </c>
      <c r="K102" s="44" t="s">
        <v>16</v>
      </c>
    </row>
    <row r="103" spans="1:11" x14ac:dyDescent="0.35">
      <c r="A103" s="44" t="s">
        <v>11</v>
      </c>
      <c r="B103" s="44"/>
      <c r="C103" s="44"/>
      <c r="D103" s="44"/>
      <c r="E103" s="44" t="s">
        <v>12</v>
      </c>
      <c r="F103" s="44"/>
      <c r="G103" s="44">
        <v>220</v>
      </c>
      <c r="H103" s="44" t="s">
        <v>18</v>
      </c>
      <c r="I103" s="44" t="s">
        <v>14</v>
      </c>
      <c r="J103" s="44" t="s">
        <v>15</v>
      </c>
      <c r="K103" s="44" t="s">
        <v>16</v>
      </c>
    </row>
    <row r="104" spans="1:11" x14ac:dyDescent="0.35">
      <c r="A104" s="44" t="s">
        <v>11</v>
      </c>
      <c r="B104" s="44"/>
      <c r="C104" s="44"/>
      <c r="D104" s="44"/>
      <c r="E104" s="44" t="s">
        <v>12</v>
      </c>
      <c r="F104" s="44"/>
      <c r="G104" s="44">
        <v>220</v>
      </c>
      <c r="H104" s="44" t="s">
        <v>18</v>
      </c>
      <c r="I104" s="44" t="s">
        <v>14</v>
      </c>
      <c r="J104" s="44" t="s">
        <v>15</v>
      </c>
      <c r="K104" s="44" t="s">
        <v>16</v>
      </c>
    </row>
    <row r="105" spans="1:11" x14ac:dyDescent="0.35">
      <c r="A105" s="44" t="s">
        <v>11</v>
      </c>
      <c r="B105" s="44"/>
      <c r="C105" s="44"/>
      <c r="D105" s="44"/>
      <c r="E105" s="44" t="s">
        <v>12</v>
      </c>
      <c r="F105" s="44"/>
      <c r="G105" s="44">
        <v>220</v>
      </c>
      <c r="H105" s="44" t="s">
        <v>18</v>
      </c>
      <c r="I105" s="44" t="s">
        <v>14</v>
      </c>
      <c r="J105" s="44" t="s">
        <v>15</v>
      </c>
      <c r="K105" s="44" t="s">
        <v>16</v>
      </c>
    </row>
    <row r="106" spans="1:11" x14ac:dyDescent="0.35">
      <c r="A106" s="44" t="s">
        <v>11</v>
      </c>
      <c r="B106" s="44"/>
      <c r="C106" s="44"/>
      <c r="D106" s="44"/>
      <c r="E106" s="44" t="s">
        <v>12</v>
      </c>
      <c r="F106" s="44"/>
      <c r="G106" s="44">
        <v>220</v>
      </c>
      <c r="H106" s="44" t="s">
        <v>18</v>
      </c>
      <c r="I106" s="44" t="s">
        <v>14</v>
      </c>
      <c r="J106" s="44" t="s">
        <v>15</v>
      </c>
      <c r="K106" s="44" t="s">
        <v>16</v>
      </c>
    </row>
    <row r="107" spans="1:11" x14ac:dyDescent="0.35">
      <c r="A107" s="44" t="s">
        <v>11</v>
      </c>
      <c r="B107" s="44"/>
      <c r="C107" s="44"/>
      <c r="D107" s="44"/>
      <c r="E107" s="44" t="s">
        <v>17</v>
      </c>
      <c r="F107" s="44"/>
      <c r="G107" s="44">
        <v>220</v>
      </c>
      <c r="H107" s="44" t="s">
        <v>18</v>
      </c>
      <c r="I107" s="44" t="s">
        <v>14</v>
      </c>
      <c r="J107" s="44" t="s">
        <v>15</v>
      </c>
      <c r="K107" s="44" t="s">
        <v>16</v>
      </c>
    </row>
    <row r="108" spans="1:11" x14ac:dyDescent="0.35">
      <c r="A108" s="44" t="s">
        <v>11</v>
      </c>
      <c r="B108" s="44"/>
      <c r="C108" s="44"/>
      <c r="D108" s="44"/>
      <c r="E108" s="44" t="s">
        <v>17</v>
      </c>
      <c r="F108" s="44"/>
      <c r="G108" s="44">
        <v>220</v>
      </c>
      <c r="H108" s="44" t="s">
        <v>18</v>
      </c>
      <c r="I108" s="44" t="s">
        <v>14</v>
      </c>
      <c r="J108" s="44" t="s">
        <v>15</v>
      </c>
      <c r="K108" s="44" t="s">
        <v>16</v>
      </c>
    </row>
    <row r="109" spans="1:11" x14ac:dyDescent="0.35">
      <c r="A109" s="44" t="s">
        <v>11</v>
      </c>
      <c r="B109" s="44"/>
      <c r="C109" s="44"/>
      <c r="D109" s="44"/>
      <c r="E109" s="44" t="s">
        <v>17</v>
      </c>
      <c r="F109" s="44"/>
      <c r="G109" s="44">
        <v>220</v>
      </c>
      <c r="H109" s="44" t="s">
        <v>18</v>
      </c>
      <c r="I109" s="44" t="s">
        <v>14</v>
      </c>
      <c r="J109" s="44" t="s">
        <v>15</v>
      </c>
      <c r="K109" s="44" t="s">
        <v>16</v>
      </c>
    </row>
    <row r="110" spans="1:11" x14ac:dyDescent="0.35">
      <c r="A110" s="44" t="s">
        <v>11</v>
      </c>
      <c r="B110" s="44"/>
      <c r="C110" s="44"/>
      <c r="D110" s="44"/>
      <c r="E110" s="44" t="s">
        <v>17</v>
      </c>
      <c r="F110" s="44"/>
      <c r="G110" s="44">
        <v>220</v>
      </c>
      <c r="H110" s="44" t="s">
        <v>18</v>
      </c>
      <c r="I110" s="44" t="s">
        <v>14</v>
      </c>
      <c r="J110" s="44" t="s">
        <v>15</v>
      </c>
      <c r="K110" s="44" t="s">
        <v>16</v>
      </c>
    </row>
  </sheetData>
  <sortState xmlns:xlrd2="http://schemas.microsoft.com/office/spreadsheetml/2017/richdata2" ref="A2:K110">
    <sortCondition ref="A2:A110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B3"/>
  <sheetViews>
    <sheetView workbookViewId="0">
      <selection activeCell="G23" sqref="G23"/>
    </sheetView>
  </sheetViews>
  <sheetFormatPr defaultRowHeight="15" customHeight="1" x14ac:dyDescent="0.35"/>
  <cols>
    <col min="2" max="2" width="40.54296875" bestFit="1" customWidth="1"/>
  </cols>
  <sheetData>
    <row r="2" spans="2:2" ht="15" customHeight="1" x14ac:dyDescent="0.35">
      <c r="B2" s="1" t="s">
        <v>0</v>
      </c>
    </row>
    <row r="3" spans="2:2" ht="15" customHeight="1" x14ac:dyDescent="0.35">
      <c r="B3" s="44" t="s">
        <v>11</v>
      </c>
    </row>
  </sheetData>
  <sortState xmlns:xlrd2="http://schemas.microsoft.com/office/spreadsheetml/2017/richdata2" ref="B3">
    <sortCondition ref="B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Donc TOTAL</vt:lpstr>
      <vt:lpstr>Schools Summary</vt:lpstr>
      <vt:lpstr>Data Sheet</vt:lpstr>
      <vt:lpstr>Sheet3</vt:lpstr>
    </vt:vector>
  </TitlesOfParts>
  <Company>DMBC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craigg</dc:creator>
  <cp:lastModifiedBy>Ms C Bell</cp:lastModifiedBy>
  <dcterms:created xsi:type="dcterms:W3CDTF">2021-04-06T18:50:40Z</dcterms:created>
  <dcterms:modified xsi:type="dcterms:W3CDTF">2025-09-24T14:17:30Z</dcterms:modified>
</cp:coreProperties>
</file>